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activeTab="4"/>
  </bookViews>
  <sheets>
    <sheet name="封面" sheetId="1" r:id="rId1"/>
    <sheet name="1.1" sheetId="2" r:id="rId2"/>
    <sheet name="1.2" sheetId="3" r:id="rId3"/>
    <sheet name="1.3" sheetId="4" r:id="rId4"/>
    <sheet name="2.1" sheetId="5" r:id="rId5"/>
    <sheet name="2.2" sheetId="6" r:id="rId6"/>
    <sheet name="3.1" sheetId="7" r:id="rId7"/>
    <sheet name="3.2" sheetId="8" r:id="rId8"/>
    <sheet name="4.1" sheetId="9" r:id="rId9"/>
    <sheet name="4.2" sheetId="10" r:id="rId10"/>
    <sheet name="5.1" sheetId="11" r:id="rId11"/>
    <sheet name="5.2" sheetId="12" r:id="rId12"/>
    <sheet name="5.3" sheetId="13" r:id="rId13"/>
    <sheet name="5.4" sheetId="14" r:id="rId14"/>
  </sheets>
  <calcPr calcId="144525"/>
</workbook>
</file>

<file path=xl/sharedStrings.xml><?xml version="1.0" encoding="utf-8"?>
<sst xmlns="http://schemas.openxmlformats.org/spreadsheetml/2006/main" count="607" uniqueCount="499">
  <si>
    <t>目         录</t>
  </si>
  <si>
    <t>编报单位：建设镇人民政府</t>
  </si>
  <si>
    <t>2024年一般公共预算收入决算情况表</t>
  </si>
  <si>
    <t>2024年一般公共预算支出决算情况表</t>
  </si>
  <si>
    <t>2024年一般公共预算基本支出决算情况表</t>
  </si>
  <si>
    <t>2024年政府性基金收入决算情况表</t>
  </si>
  <si>
    <t>2024年政府性基金支出决算情况表</t>
  </si>
  <si>
    <t>2024年国有资本收入决算表</t>
  </si>
  <si>
    <t>2024年国有资本支出决算表</t>
  </si>
  <si>
    <t>2024年社会保险基金收入决算情况表</t>
  </si>
  <si>
    <t>2024年社会保险基金支出决算情况表</t>
  </si>
  <si>
    <t>2024年乡镇对村级转移支付决算情况表</t>
  </si>
  <si>
    <t>2024年“三公”经费决算情况表</t>
  </si>
  <si>
    <t>2024年乡镇基本建设支出决算情况表</t>
  </si>
  <si>
    <t>2024年政府收支决算情况说明</t>
  </si>
  <si>
    <t>单位：万元(列至佰元)</t>
  </si>
  <si>
    <t>项    目</t>
  </si>
  <si>
    <t>年初预算数</t>
  </si>
  <si>
    <t>经人大批准的调整后预算数</t>
  </si>
  <si>
    <t>决算数</t>
  </si>
  <si>
    <t>决算数为调整后预算数的%</t>
  </si>
  <si>
    <t>上年决算数</t>
  </si>
  <si>
    <t>决算数为上年决算数的%</t>
  </si>
  <si>
    <t xml:space="preserve">  1.一般性转移支付</t>
  </si>
  <si>
    <t xml:space="preserve">  2.专项转移支付</t>
  </si>
  <si>
    <t>一般公共预算收入合计</t>
  </si>
  <si>
    <t>上年结转收入</t>
  </si>
  <si>
    <t>动用预算稳定调节基金</t>
  </si>
  <si>
    <t>总    计</t>
  </si>
  <si>
    <t>科目编码</t>
  </si>
  <si>
    <t>201</t>
  </si>
  <si>
    <t>一般公共服务支出</t>
  </si>
  <si>
    <t>20101</t>
  </si>
  <si>
    <t>人大事务</t>
  </si>
  <si>
    <t>2010199</t>
  </si>
  <si>
    <t>其他人大事务支出</t>
  </si>
  <si>
    <t>20103</t>
  </si>
  <si>
    <t>政府办公厅（室）及相关机构事务</t>
  </si>
  <si>
    <t>2010301</t>
  </si>
  <si>
    <t>行政运行</t>
  </si>
  <si>
    <t>2010399</t>
  </si>
  <si>
    <t>其他政府办公厅（室）及相关机构事务支出</t>
  </si>
  <si>
    <t>20105</t>
  </si>
  <si>
    <t>统计信息事务</t>
  </si>
  <si>
    <t>2010506</t>
  </si>
  <si>
    <t>统计管理</t>
  </si>
  <si>
    <t>2010599</t>
  </si>
  <si>
    <t>其他统计信息事务支出</t>
  </si>
  <si>
    <t>20106</t>
  </si>
  <si>
    <t>财政事务</t>
  </si>
  <si>
    <t>2010699</t>
  </si>
  <si>
    <t>其他财政事务支出</t>
  </si>
  <si>
    <t>20108</t>
  </si>
  <si>
    <t>审计事务</t>
  </si>
  <si>
    <t>2010804</t>
  </si>
  <si>
    <t>审计业务</t>
  </si>
  <si>
    <t>2010899</t>
  </si>
  <si>
    <t>其他审计事务支出</t>
  </si>
  <si>
    <t>20111</t>
  </si>
  <si>
    <t>纪检监察事务</t>
  </si>
  <si>
    <t>2011199</t>
  </si>
  <si>
    <t>其他纪检监察事务支出</t>
  </si>
  <si>
    <t>20113</t>
  </si>
  <si>
    <t>商贸事务</t>
  </si>
  <si>
    <t>2011399</t>
  </si>
  <si>
    <t>其他商贸事务支出</t>
  </si>
  <si>
    <t>20129</t>
  </si>
  <si>
    <t>群众团体事务</t>
  </si>
  <si>
    <t>2012999</t>
  </si>
  <si>
    <t>其他群众团体事务支出</t>
  </si>
  <si>
    <t>20132</t>
  </si>
  <si>
    <t>组织事务</t>
  </si>
  <si>
    <t>2013299</t>
  </si>
  <si>
    <t>其他组织事务支出</t>
  </si>
  <si>
    <t>20133</t>
  </si>
  <si>
    <t>宣传事务</t>
  </si>
  <si>
    <t>2013399</t>
  </si>
  <si>
    <t>其他宣传事务支出</t>
  </si>
  <si>
    <t>20134</t>
  </si>
  <si>
    <t>统战事务</t>
  </si>
  <si>
    <t>2013499</t>
  </si>
  <si>
    <t>其他统战事务支出</t>
  </si>
  <si>
    <t>20136</t>
  </si>
  <si>
    <t>其他共产党事务支出</t>
  </si>
  <si>
    <t>2013650</t>
  </si>
  <si>
    <t>事业运行</t>
  </si>
  <si>
    <t>2013699</t>
  </si>
  <si>
    <t>20140</t>
  </si>
  <si>
    <t>信访事务</t>
  </si>
  <si>
    <t>2014004</t>
  </si>
  <si>
    <t>信访业务</t>
  </si>
  <si>
    <t>20199</t>
  </si>
  <si>
    <t>其他一般公共服务支出</t>
  </si>
  <si>
    <t>2019999</t>
  </si>
  <si>
    <t>205</t>
  </si>
  <si>
    <t>教育支出</t>
  </si>
  <si>
    <t>20502</t>
  </si>
  <si>
    <t>普通教育</t>
  </si>
  <si>
    <t>2050201</t>
  </si>
  <si>
    <t>学前教育</t>
  </si>
  <si>
    <t>206</t>
  </si>
  <si>
    <t>科学技术支出</t>
  </si>
  <si>
    <t>20607</t>
  </si>
  <si>
    <t>科学技术普及</t>
  </si>
  <si>
    <t>2060799</t>
  </si>
  <si>
    <t>其他科学技术普及支出</t>
  </si>
  <si>
    <t>其他科学技术支出</t>
  </si>
  <si>
    <t>207</t>
  </si>
  <si>
    <t>文化旅游体育与传媒支出</t>
  </si>
  <si>
    <t>20701</t>
  </si>
  <si>
    <t>文化和旅游</t>
  </si>
  <si>
    <t>2070109</t>
  </si>
  <si>
    <t>群众文化</t>
  </si>
  <si>
    <t>2070199</t>
  </si>
  <si>
    <t>其他文化和旅游支出</t>
  </si>
  <si>
    <t>20799</t>
  </si>
  <si>
    <t>其他文化旅游体育与传媒支出</t>
  </si>
  <si>
    <t>2079999</t>
  </si>
  <si>
    <t>208</t>
  </si>
  <si>
    <t>社会保障和就业支出</t>
  </si>
  <si>
    <t>20802</t>
  </si>
  <si>
    <t>民政管理事务</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</si>
  <si>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</si>
  <si>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</si>
  <si>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</si>
  <si>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</si>
  <si>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</si>
  <si>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</si>
  <si>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</si>
  <si>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</si>
  <si>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</si>
  <si>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</si>
  <si>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</si>
  <si>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</si>
  <si>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</si>
  <si>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</si>
  <si>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</si>
  <si>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</si>
  <si>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</si>
  <si>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</si>
  <si>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2080799</t>
  </si>
  <si>
    <t>其他就业补助支出</t>
  </si>
  <si>
    <t>20808</t>
  </si>
  <si>
    <t>抚恤</t>
  </si>
  <si>
    <t>2080803</t>
  </si>
  <si>
    <t>在乡复员、退伍军人生活补助</t>
  </si>
  <si>
    <t>2080899</t>
  </si>
  <si>
    <t>其他优抚支出</t>
  </si>
  <si>
    <t>20809</t>
  </si>
  <si>
    <t>退役安置</t>
  </si>
  <si>
    <t>2080902</t>
  </si>
  <si>
    <t>军队移交政府的离退休人员安置</t>
  </si>
  <si>
    <t>20810</t>
  </si>
  <si>
    <t>社会福利</t>
  </si>
  <si>
    <t>2081002</t>
  </si>
  <si>
    <t>老年福利</t>
  </si>
  <si>
    <t>2081004</t>
  </si>
  <si>
    <t>殡葬</t>
  </si>
  <si>
    <t>2081006</t>
  </si>
  <si>
    <t>养老服务</t>
  </si>
  <si>
    <t>2081099</t>
  </si>
  <si>
    <t>其他社会福利支出</t>
  </si>
  <si>
    <t>20811</t>
  </si>
  <si>
    <t>残疾人事业</t>
  </si>
  <si>
    <t>2081104</t>
  </si>
  <si>
    <t>残疾人康复</t>
  </si>
  <si>
    <t>2081105</t>
  </si>
  <si>
    <t>残疾人就业</t>
  </si>
  <si>
    <t>2081199</t>
  </si>
  <si>
    <t>其他残疾人事业支出</t>
  </si>
  <si>
    <t>20819</t>
  </si>
  <si>
    <t>最低生活保障</t>
  </si>
  <si>
    <t>2081902</t>
  </si>
  <si>
    <t>农村最低生活保障金支出</t>
  </si>
  <si>
    <t>20825</t>
  </si>
  <si>
    <t>其他生活救助</t>
  </si>
  <si>
    <t>2082501</t>
  </si>
  <si>
    <t>其他城市生活救助</t>
  </si>
  <si>
    <t>2082502</t>
  </si>
  <si>
    <t>其他农村生活救助</t>
  </si>
  <si>
    <t>20828</t>
  </si>
  <si>
    <t>退役军人管理事务</t>
  </si>
  <si>
    <t>2082899</t>
  </si>
  <si>
    <t>其他退役军人事务管理支出</t>
  </si>
  <si>
    <t>20899</t>
  </si>
  <si>
    <t>其他社会保障和就业支出</t>
  </si>
  <si>
    <t>2089999</t>
  </si>
  <si>
    <t>210</t>
  </si>
  <si>
    <t>卫生健康支出</t>
  </si>
  <si>
    <t>21004</t>
  </si>
  <si>
    <t>公共卫生</t>
  </si>
  <si>
    <t>2100499</t>
  </si>
  <si>
    <t>其他公共卫生支出</t>
  </si>
  <si>
    <t>21007</t>
  </si>
  <si>
    <t>计划生育事务</t>
  </si>
  <si>
    <t>2100799</t>
  </si>
  <si>
    <t>其他计划生育事务支出</t>
  </si>
  <si>
    <t>21011</t>
  </si>
  <si>
    <t>行政事业单位医疗</t>
  </si>
  <si>
    <t>2101101</t>
  </si>
  <si>
    <t>行政单位医疗</t>
  </si>
  <si>
    <t>2101102</t>
  </si>
  <si>
    <t>事业单位医疗</t>
  </si>
  <si>
    <t>21013</t>
  </si>
  <si>
    <t>医疗救助</t>
  </si>
  <si>
    <t>2101301</t>
  </si>
  <si>
    <t>城乡医疗救助</t>
  </si>
  <si>
    <t>2101399</t>
  </si>
  <si>
    <t>其他医疗救助支出</t>
  </si>
  <si>
    <t>21014</t>
  </si>
  <si>
    <t>优抚对象医疗</t>
  </si>
  <si>
    <t>2101401</t>
  </si>
  <si>
    <t>优抚对象医疗补助</t>
  </si>
  <si>
    <t>211</t>
  </si>
  <si>
    <t>节能环保支出</t>
  </si>
  <si>
    <t>21101</t>
  </si>
  <si>
    <t>环境保护管理事务</t>
  </si>
  <si>
    <t>2110199</t>
  </si>
  <si>
    <t>其他环境保护管理事务支出</t>
  </si>
  <si>
    <t>21103</t>
  </si>
  <si>
    <t>污染防治</t>
  </si>
  <si>
    <t>2110302</t>
  </si>
  <si>
    <t>水体</t>
  </si>
  <si>
    <t>21104</t>
  </si>
  <si>
    <t>自然生态保护</t>
  </si>
  <si>
    <t>2110401</t>
  </si>
  <si>
    <t>生态保护</t>
  </si>
  <si>
    <t>21111</t>
  </si>
  <si>
    <t>污染减排</t>
  </si>
  <si>
    <t>2111103</t>
  </si>
  <si>
    <t>减排专项支出</t>
  </si>
  <si>
    <t>2111199</t>
  </si>
  <si>
    <t>其他污染减排支出</t>
  </si>
  <si>
    <t>21199</t>
  </si>
  <si>
    <t>其他节能环保支出</t>
  </si>
  <si>
    <t>2119999</t>
  </si>
  <si>
    <t>212</t>
  </si>
  <si>
    <t>城乡社区支出</t>
  </si>
  <si>
    <t>21201</t>
  </si>
  <si>
    <t>城乡社区管理事务</t>
  </si>
  <si>
    <t>2120101</t>
  </si>
  <si>
    <t>2120104</t>
  </si>
  <si>
    <t>城管执法</t>
  </si>
  <si>
    <t>2120199</t>
  </si>
  <si>
    <t>其他城乡社区管理事务支出</t>
  </si>
  <si>
    <t>21202</t>
  </si>
  <si>
    <t>城乡社区规划与管理</t>
  </si>
  <si>
    <t>2120201</t>
  </si>
  <si>
    <t>21203</t>
  </si>
  <si>
    <t>城乡社区公共设施</t>
  </si>
  <si>
    <t>2120399</t>
  </si>
  <si>
    <t>其他城乡社区公共设施支出</t>
  </si>
  <si>
    <t>21205</t>
  </si>
  <si>
    <t>城乡社区环境卫生</t>
  </si>
  <si>
    <t>2120501</t>
  </si>
  <si>
    <t>21299</t>
  </si>
  <si>
    <t>其他城乡社区支出</t>
  </si>
  <si>
    <t>2129999</t>
  </si>
  <si>
    <t>213</t>
  </si>
  <si>
    <t>农林水支出</t>
  </si>
  <si>
    <t>21301</t>
  </si>
  <si>
    <t>农业农村</t>
  </si>
  <si>
    <t>2130104</t>
  </si>
  <si>
    <t>2130108</t>
  </si>
  <si>
    <t>病虫害控制</t>
  </si>
  <si>
    <t>2130109</t>
  </si>
  <si>
    <t>农产品质量安全</t>
  </si>
  <si>
    <t>2130112</t>
  </si>
  <si>
    <t>行业业务管理</t>
  </si>
  <si>
    <t>2130122</t>
  </si>
  <si>
    <t>农业生产发展</t>
  </si>
  <si>
    <t>2130124</t>
  </si>
  <si>
    <t>农村合作经济</t>
  </si>
  <si>
    <t>2130135</t>
  </si>
  <si>
    <t>农业资源保护修复与利用</t>
  </si>
  <si>
    <t>2130153</t>
  </si>
  <si>
    <t>耕地建设与利用</t>
  </si>
  <si>
    <t>2130199</t>
  </si>
  <si>
    <t>其他农业农村支出</t>
  </si>
  <si>
    <t>21302</t>
  </si>
  <si>
    <t>林业和草原</t>
  </si>
  <si>
    <t>2130205</t>
  </si>
  <si>
    <t>森林资源培育</t>
  </si>
  <si>
    <t>2130207</t>
  </si>
  <si>
    <t>森林资源管理</t>
  </si>
  <si>
    <t>2130209</t>
  </si>
  <si>
    <t>森林生态效益补偿</t>
  </si>
  <si>
    <t>2130223</t>
  </si>
  <si>
    <t>信息管理</t>
  </si>
  <si>
    <t>21303</t>
  </si>
  <si>
    <t>水利</t>
  </si>
  <si>
    <t>2130304</t>
  </si>
  <si>
    <t>水利行业业务管理</t>
  </si>
  <si>
    <t>2130305</t>
  </si>
  <si>
    <t>水利工程建设</t>
  </si>
  <si>
    <t>2130310</t>
  </si>
  <si>
    <t>水土保持</t>
  </si>
  <si>
    <t>2130316</t>
  </si>
  <si>
    <t>农村水利</t>
  </si>
  <si>
    <t>2130333</t>
  </si>
  <si>
    <t>2130399</t>
  </si>
  <si>
    <t>其他水利支出</t>
  </si>
  <si>
    <t>21307</t>
  </si>
  <si>
    <t>农村综合改革</t>
  </si>
  <si>
    <t>2130701</t>
  </si>
  <si>
    <t>对村级公益事业建设的补助</t>
  </si>
  <si>
    <t>2130705</t>
  </si>
  <si>
    <t>对村民委员会和村党支部的补助</t>
  </si>
  <si>
    <t>2130706</t>
  </si>
  <si>
    <t>对村集体经济组织的补助</t>
  </si>
  <si>
    <t>2130799</t>
  </si>
  <si>
    <t>其他农村综合改革支出</t>
  </si>
  <si>
    <t>21399</t>
  </si>
  <si>
    <t>其他农林水支出</t>
  </si>
  <si>
    <t>2139999</t>
  </si>
  <si>
    <t>214</t>
  </si>
  <si>
    <t>交通运输支出</t>
  </si>
  <si>
    <t>21401</t>
  </si>
  <si>
    <t>公路水路运输</t>
  </si>
  <si>
    <t>2140106</t>
  </si>
  <si>
    <t>公路养护</t>
  </si>
  <si>
    <t>215</t>
  </si>
  <si>
    <t>资源勘探工业信息等支出</t>
  </si>
  <si>
    <t>21505</t>
  </si>
  <si>
    <t>工业和信息产业监管</t>
  </si>
  <si>
    <t>2150517</t>
  </si>
  <si>
    <t>产业发展</t>
  </si>
  <si>
    <t>216</t>
  </si>
  <si>
    <t>商业服务业等支出</t>
  </si>
  <si>
    <t>21602</t>
  </si>
  <si>
    <t>商业流通事务</t>
  </si>
  <si>
    <t>2160299</t>
  </si>
  <si>
    <t>其他商业流通事务支出</t>
  </si>
  <si>
    <t>21699</t>
  </si>
  <si>
    <t>其他商业服务业等支出</t>
  </si>
  <si>
    <t>2169999</t>
  </si>
  <si>
    <t>221</t>
  </si>
  <si>
    <t>住房保障支出</t>
  </si>
  <si>
    <t>22102</t>
  </si>
  <si>
    <t>住房改革支出</t>
  </si>
  <si>
    <t>2210201</t>
  </si>
  <si>
    <t>住房公积金</t>
  </si>
  <si>
    <t>2210203</t>
  </si>
  <si>
    <t>购房补贴</t>
  </si>
  <si>
    <t>222</t>
  </si>
  <si>
    <t>粮油物资储备支出</t>
  </si>
  <si>
    <t>22204</t>
  </si>
  <si>
    <t>粮油储备</t>
  </si>
  <si>
    <t>2220401</t>
  </si>
  <si>
    <t>储备粮油补贴</t>
  </si>
  <si>
    <t>227</t>
  </si>
  <si>
    <t>预备费</t>
  </si>
  <si>
    <t>一般公共预算支出合计</t>
  </si>
  <si>
    <t>调出资金</t>
  </si>
  <si>
    <t>补充预算稳定调节基金</t>
  </si>
  <si>
    <t>结转下年支出</t>
  </si>
  <si>
    <t>上解支出</t>
  </si>
  <si>
    <t>单位：万元（列至佰元）</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</si>
  <si>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</si>
  <si>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</si>
  <si>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</si>
  <si>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</si>
  <si>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</si>
  <si>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</si>
  <si>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</si>
  <si>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</si>
  <si>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</si>
  <si>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</si>
  <si>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</si>
  <si>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</si>
  <si>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</si>
  <si>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</si>
  <si>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</si>
  <si>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</si>
  <si>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</si>
  <si>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</si>
  <si>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</si>
  <si>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</si>
  <si>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</si>
  <si>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</si>
  <si>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</si>
  <si>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</si>
  <si>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</si>
  <si>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</si>
  <si>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</si>
  <si>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</si>
  <si>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</si>
  <si>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</si>
  <si>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</si>
  <si>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</si>
  <si>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</si>
  <si>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</si>
  <si>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</si>
  <si>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</si>
  <si>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</si>
  <si>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</si>
  <si>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</si>
  <si>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</si>
  <si>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</si>
  <si>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</si>
  <si>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</si>
  <si>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</si>
  <si>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</si>
  <si>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</si>
  <si>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</si>
  <si>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</si>
  <si>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</si>
  <si>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</si>
  <si>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</si>
  <si>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</si>
  <si>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</si>
  <si>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</si>
  <si>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</si>
  <si>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 xml:space="preserve"> 基金转移收入</t>
  </si>
  <si>
    <t>结转下年</t>
  </si>
  <si>
    <t>政府性基金收入总计</t>
  </si>
  <si>
    <t xml:space="preserve">   </t>
  </si>
  <si>
    <t>20822</t>
  </si>
  <si>
    <t>大中型水库移民后期扶持基金支出</t>
  </si>
  <si>
    <t>2082201</t>
  </si>
  <si>
    <t>移民补助</t>
  </si>
  <si>
    <t>21208</t>
  </si>
  <si>
    <t>国有土地使用权出让收入安排的支出</t>
  </si>
  <si>
    <t>2120804</t>
  </si>
  <si>
    <t>农村基础设施建设支出</t>
  </si>
  <si>
    <t>2120815</t>
  </si>
  <si>
    <t>农村社会事业支出</t>
  </si>
  <si>
    <t>2120816</t>
  </si>
  <si>
    <t>农业农村生态环境支出</t>
  </si>
  <si>
    <t>21372</t>
  </si>
  <si>
    <t>2137201</t>
  </si>
  <si>
    <t>2137299</t>
  </si>
  <si>
    <t>其他大中型水库移民后期扶持基金支出</t>
  </si>
  <si>
    <t>229</t>
  </si>
  <si>
    <t>其他支出</t>
  </si>
  <si>
    <t>22960</t>
  </si>
  <si>
    <t>彩票公益金安排的支出</t>
  </si>
  <si>
    <t>2296002</t>
  </si>
  <si>
    <t>用于社会福利的彩票公益金支出</t>
  </si>
  <si>
    <t>2296011</t>
  </si>
  <si>
    <t>用于巩固脱贫攻坚成果衔接乡村振兴的彩票公益金支出</t>
  </si>
  <si>
    <t>政府基金支出合计</t>
  </si>
  <si>
    <t>政府性基金支出总计</t>
  </si>
  <si>
    <t>2024年国有资本经营收入决算情况表</t>
  </si>
  <si>
    <t>项       目</t>
  </si>
  <si>
    <t>国有资本经营收入</t>
  </si>
  <si>
    <t xml:space="preserve">     利润收入</t>
  </si>
  <si>
    <t>上年结余</t>
  </si>
  <si>
    <t>收入总计</t>
  </si>
  <si>
    <t>注：本表为空表，2024年度无国有资本经营收入</t>
  </si>
  <si>
    <t>2024年国有资本经营支出决算情况表</t>
  </si>
  <si>
    <t>国有资本经营预算支出</t>
  </si>
  <si>
    <t xml:space="preserve">    国有企业资本金注入</t>
  </si>
  <si>
    <t xml:space="preserve">      国有经济结构调整支出</t>
  </si>
  <si>
    <t>支出合计</t>
  </si>
  <si>
    <t>支出总计</t>
  </si>
  <si>
    <t>注：本表为空表，2024年度无国有资本经营支出</t>
  </si>
  <si>
    <t>社会保险基金收入</t>
  </si>
  <si>
    <t>其中：企业职工基本养老保险基金收入</t>
  </si>
  <si>
    <t>注：本表为空表，乡镇级不编制社会保险基金收支决算</t>
  </si>
  <si>
    <t>社会保险基金支出</t>
  </si>
  <si>
    <t>其中：企业职工基本养老保险基金支出</t>
  </si>
  <si>
    <t>村级组织</t>
  </si>
  <si>
    <t>决算数为年初预算数的%</t>
  </si>
  <si>
    <t>富安村</t>
  </si>
  <si>
    <t>运南村</t>
  </si>
  <si>
    <t>白钥村</t>
  </si>
  <si>
    <t>虹桥村</t>
  </si>
  <si>
    <t>三星村</t>
  </si>
  <si>
    <t>界东村</t>
  </si>
  <si>
    <t>效东村</t>
  </si>
  <si>
    <t>建垦村</t>
  </si>
  <si>
    <t>建设村</t>
  </si>
  <si>
    <t>蟠南村</t>
  </si>
  <si>
    <t>大同村</t>
  </si>
  <si>
    <t>浜东村</t>
  </si>
  <si>
    <t>浜西村</t>
  </si>
  <si>
    <t>合计</t>
  </si>
  <si>
    <t>2024年三公经费决算情况表</t>
  </si>
  <si>
    <t>项目</t>
  </si>
  <si>
    <t>决算数为预算数%</t>
  </si>
  <si>
    <t>因公出国（境）费</t>
  </si>
  <si>
    <t>公务接待费</t>
  </si>
  <si>
    <t>公务用车购置及运行费</t>
  </si>
  <si>
    <t>其中：公务用车购置费</t>
  </si>
  <si>
    <t xml:space="preserve">      公务用车运行费</t>
  </si>
  <si>
    <t>注：①2024年“三公”经费执行合计13.55万元，完成预算的30.27%。其中：因公出国（境）费执行数为0万元；公务接待费执行数为10.47万元，完成预算的52.34%；公务用车购置及运行费执行数为3.08万元，完成预算的20.88%。低于预算主要是因为接待和用车次数减少。</t>
  </si>
  <si>
    <t xml:space="preserve">    ②2024年因公出国（境）团组数0个，因公出国（境）0人次；公务用车购置数0辆，公务用车保有量5辆；国内公务接待1200批次，国内公务接待2600人次。</t>
  </si>
  <si>
    <t>序号</t>
  </si>
  <si>
    <t>备注：该表无数据</t>
  </si>
  <si>
    <t>关于建设镇2024年政府收支决算情况的说明</t>
  </si>
  <si>
    <t>一、一般公共预算收支决算总体情况</t>
  </si>
  <si>
    <t>2024年收入执行数总计49139.46万元、支出执行数总计49139.46万元。与上年度相比，收支执行数总计减少8896.44万元，主要原因是：本年度转移支付及本级支出钧减少，围绕“过紧日子”思想，优化支出结构。</t>
  </si>
  <si>
    <t>二、一般公共预算收入决算具体情况</t>
  </si>
  <si>
    <t>2024年收入执行数合计39809.63万元，其中：一般性转移支付收入31734.7万元（包括上解4734.7万元），专项转移支付收入8074.93万元。</t>
  </si>
  <si>
    <t>三、一般公共预算支出决算具体情况</t>
  </si>
  <si>
    <t>2024年支出执行数合计37336.61万元。其中：一般公共服务支出3268.47万元,教育支出24.58万元,科学技术支出400.23万元,文化旅游体育与传媒支出132.5万元,社会保障和就业支出15559.16万元,卫生健康支出1334.06万元,节能环保支出1543.82万元,城乡社区支出2696.89万元,农林水支出9383.11万元,交通运输支出87.24万元，商业服务业等支出2200万元，住房保障支出605.96万元，粮油物资储备支出100.58万元。</t>
  </si>
  <si>
    <t>四、本年预算绩效管理工作开展情况</t>
  </si>
  <si>
    <t>建设镇申报专项资金项目绩效目标55个，涉及预算单位11个，金额40447.5万元，实现绩效目标100%申报的要求。实施本乡镇绩效跟踪项目28个，涉及预算单位1个，金额29340.71万元。完成本乡镇绩效评价项目1个，涉及预算单位1个，金额97.08万元。实施预算评审项目1个，预算资金25万元，核减资金23.32万元，核减率6.72%。实施成本分析项目2个，涉及资金203.84万元，降本金额16.75万元。</t>
  </si>
</sst>
</file>

<file path=xl/styles.xml><?xml version="1.0" encoding="utf-8"?>
<styleSheet xmlns="http://schemas.openxmlformats.org/spreadsheetml/2006/main">
  <numFmts count="6">
    <numFmt numFmtId="42" formatCode="_ &quot;￥&quot;* #,##0_ ;_ &quot;￥&quot;* \-#,##0_ ;_ &quot;￥&quot;* &quot;-&quot;_ ;_ @_ "/>
    <numFmt numFmtId="43" formatCode="_ * #,##0.00_ ;_ * \-#,##0.00_ ;_ * &quot;-&quot;??_ ;_ @_ "/>
    <numFmt numFmtId="176" formatCode="0.00_ "/>
    <numFmt numFmtId="44" formatCode="_ &quot;￥&quot;* #,##0.00_ ;_ &quot;￥&quot;* \-#,##0.00_ ;_ &quot;￥&quot;* &quot;-&quot;??_ ;_ @_ "/>
    <numFmt numFmtId="41" formatCode="_ * #,##0_ ;_ * \-#,##0_ ;_ * &quot;-&quot;_ ;_ @_ "/>
    <numFmt numFmtId="177" formatCode="#0.00%"/>
  </numFmts>
  <fonts count="50">
    <font>
      <sz val="11"/>
      <color indexed="8"/>
      <name val="宋体"/>
      <charset val="1"/>
      <scheme val="minor"/>
    </font>
    <font>
      <b/>
      <sz val="17"/>
      <name val="宋体"/>
      <charset val="134"/>
      <scheme val="minor"/>
    </font>
    <font>
      <sz val="9"/>
      <name val="宋体"/>
      <charset val="134"/>
      <scheme val="minor"/>
    </font>
    <font>
      <b/>
      <sz val="12"/>
      <name val="宋体"/>
      <charset val="134"/>
      <scheme val="minor"/>
    </font>
    <font>
      <sz val="12"/>
      <name val="宋体"/>
      <charset val="134"/>
      <scheme val="minor"/>
    </font>
    <font>
      <sz val="17"/>
      <name val="宋体"/>
      <charset val="134"/>
      <scheme val="minor"/>
    </font>
    <font>
      <sz val="11"/>
      <name val="宋体"/>
      <charset val="134"/>
      <scheme val="minor"/>
    </font>
    <font>
      <b/>
      <sz val="11"/>
      <name val="宋体"/>
      <charset val="134"/>
      <scheme val="minor"/>
    </font>
    <font>
      <sz val="10"/>
      <name val="宋体"/>
      <charset val="134"/>
      <scheme val="minor"/>
    </font>
    <font>
      <b/>
      <sz val="10"/>
      <name val="宋体"/>
      <charset val="134"/>
      <scheme val="minor"/>
    </font>
    <font>
      <sz val="11"/>
      <name val="SimSun"/>
      <charset val="134"/>
    </font>
    <font>
      <sz val="9"/>
      <name val="SimSun"/>
      <charset val="134"/>
    </font>
    <font>
      <sz val="22"/>
      <name val="宋体"/>
      <charset val="134"/>
      <scheme val="minor"/>
    </font>
    <font>
      <sz val="10"/>
      <color rgb="FF000000"/>
      <name val="SimSun"/>
      <charset val="134"/>
    </font>
    <font>
      <b/>
      <sz val="9"/>
      <name val="宋体"/>
      <charset val="134"/>
      <scheme val="minor"/>
    </font>
    <font>
      <b/>
      <sz val="19"/>
      <name val="宋体"/>
      <charset val="134"/>
      <scheme val="minor"/>
    </font>
    <font>
      <sz val="12"/>
      <color indexed="8"/>
      <name val="宋体"/>
      <charset val="134"/>
    </font>
    <font>
      <sz val="9"/>
      <name val="宋体"/>
      <charset val="134"/>
    </font>
    <font>
      <sz val="14"/>
      <name val="宋体"/>
      <charset val="134"/>
      <scheme val="minor"/>
    </font>
    <font>
      <b/>
      <sz val="22"/>
      <name val="宋体"/>
      <charset val="134"/>
      <scheme val="minor"/>
    </font>
    <font>
      <b/>
      <sz val="9"/>
      <name val="SimSun"/>
      <charset val="134"/>
    </font>
    <font>
      <b/>
      <sz val="9"/>
      <name val="宋体"/>
      <charset val="134"/>
    </font>
    <font>
      <b/>
      <sz val="9"/>
      <name val="阿里巴巴普惠体 M"/>
      <charset val="134"/>
    </font>
    <font>
      <sz val="9"/>
      <name val="阿里巴巴普惠体 M"/>
      <charset val="134"/>
    </font>
    <font>
      <sz val="9"/>
      <color indexed="8"/>
      <name val="宋体"/>
      <charset val="1"/>
      <scheme val="minor"/>
    </font>
    <font>
      <sz val="9"/>
      <color rgb="FF000000"/>
      <name val="SimSun"/>
      <charset val="1"/>
    </font>
    <font>
      <sz val="19"/>
      <name val="宋体"/>
      <charset val="134"/>
      <scheme val="minor"/>
    </font>
    <font>
      <b/>
      <sz val="9"/>
      <color rgb="FF000000"/>
      <name val="SimSun"/>
      <charset val="134"/>
    </font>
    <font>
      <sz val="13"/>
      <name val="宋体"/>
      <charset val="134"/>
      <scheme val="minor"/>
    </font>
    <font>
      <b/>
      <sz val="13"/>
      <name val="宋体"/>
      <charset val="134"/>
      <scheme val="minor"/>
    </font>
    <font>
      <sz val="11"/>
      <color theme="1"/>
      <name val="宋体"/>
      <charset val="0"/>
      <scheme val="minor"/>
    </font>
    <font>
      <sz val="11"/>
      <color theme="0"/>
      <name val="宋体"/>
      <charset val="0"/>
      <scheme val="minor"/>
    </font>
    <font>
      <b/>
      <sz val="18"/>
      <color theme="3"/>
      <name val="宋体"/>
      <charset val="134"/>
      <scheme val="minor"/>
    </font>
    <font>
      <u/>
      <sz val="11"/>
      <color rgb="FF0000FF"/>
      <name val="宋体"/>
      <charset val="0"/>
      <scheme val="minor"/>
    </font>
    <font>
      <sz val="11"/>
      <color theme="1"/>
      <name val="宋体"/>
      <charset val="134"/>
      <scheme val="minor"/>
    </font>
    <font>
      <b/>
      <sz val="13"/>
      <color theme="3"/>
      <name val="宋体"/>
      <charset val="134"/>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rgb="FF006100"/>
      <name val="宋体"/>
      <charset val="0"/>
      <scheme val="minor"/>
    </font>
    <font>
      <b/>
      <sz val="15"/>
      <color theme="3"/>
      <name val="宋体"/>
      <charset val="134"/>
      <scheme val="minor"/>
    </font>
    <font>
      <sz val="11"/>
      <color rgb="FFFA7D00"/>
      <name val="宋体"/>
      <charset val="0"/>
      <scheme val="minor"/>
    </font>
    <font>
      <b/>
      <sz val="11"/>
      <color rgb="FFFA7D00"/>
      <name val="宋体"/>
      <charset val="0"/>
      <scheme val="minor"/>
    </font>
    <font>
      <sz val="11"/>
      <color rgb="FF9C6500"/>
      <name val="宋体"/>
      <charset val="0"/>
      <scheme val="minor"/>
    </font>
    <font>
      <sz val="11"/>
      <color rgb="FFFF0000"/>
      <name val="宋体"/>
      <charset val="0"/>
      <scheme val="minor"/>
    </font>
    <font>
      <b/>
      <sz val="11"/>
      <color rgb="FFFFFFFF"/>
      <name val="宋体"/>
      <charset val="0"/>
      <scheme val="minor"/>
    </font>
    <font>
      <b/>
      <sz val="11"/>
      <color theme="1"/>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7" tint="0.799981688894314"/>
        <bgColor indexed="64"/>
      </patternFill>
    </fill>
    <fill>
      <patternFill patternType="solid">
        <fgColor theme="6"/>
        <bgColor indexed="64"/>
      </patternFill>
    </fill>
    <fill>
      <patternFill patternType="solid">
        <fgColor theme="6" tint="0.399975585192419"/>
        <bgColor indexed="64"/>
      </patternFill>
    </fill>
    <fill>
      <patternFill patternType="solid">
        <fgColor theme="8"/>
        <bgColor indexed="64"/>
      </patternFill>
    </fill>
    <fill>
      <patternFill patternType="solid">
        <fgColor theme="5" tint="0.599993896298105"/>
        <bgColor indexed="64"/>
      </patternFill>
    </fill>
    <fill>
      <patternFill patternType="solid">
        <fgColor rgb="FFFFC7CE"/>
        <bgColor indexed="64"/>
      </patternFill>
    </fill>
    <fill>
      <patternFill patternType="solid">
        <fgColor theme="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4"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5"/>
        <bgColor indexed="64"/>
      </patternFill>
    </fill>
    <fill>
      <patternFill patternType="solid">
        <fgColor rgb="FFA5A5A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indexed="22"/>
      </left>
      <right style="thin">
        <color indexed="22"/>
      </right>
      <top style="thin">
        <color indexed="22"/>
      </top>
      <bottom style="thin">
        <color indexed="2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8"/>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rgb="FF000000"/>
      </top>
      <bottom style="thin">
        <color auto="1"/>
      </bottom>
      <diagonal/>
    </border>
    <border>
      <left style="thin">
        <color rgb="FF000000"/>
      </left>
      <right style="thin">
        <color rgb="FF000000"/>
      </right>
      <top style="thin">
        <color rgb="FF000000"/>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34" fillId="0" borderId="0" applyFont="0" applyFill="0" applyBorder="0" applyAlignment="0" applyProtection="0">
      <alignment vertical="center"/>
    </xf>
    <xf numFmtId="0" fontId="30" fillId="11" borderId="0" applyNumberFormat="0" applyBorder="0" applyAlignment="0" applyProtection="0">
      <alignment vertical="center"/>
    </xf>
    <xf numFmtId="0" fontId="38" fillId="12" borderId="13" applyNumberFormat="0" applyAlignment="0" applyProtection="0">
      <alignment vertical="center"/>
    </xf>
    <xf numFmtId="44" fontId="34" fillId="0" borderId="0" applyFont="0" applyFill="0" applyBorder="0" applyAlignment="0" applyProtection="0">
      <alignment vertical="center"/>
    </xf>
    <xf numFmtId="41" fontId="34" fillId="0" borderId="0" applyFont="0" applyFill="0" applyBorder="0" applyAlignment="0" applyProtection="0">
      <alignment vertical="center"/>
    </xf>
    <xf numFmtId="0" fontId="30" fillId="13" borderId="0" applyNumberFormat="0" applyBorder="0" applyAlignment="0" applyProtection="0">
      <alignment vertical="center"/>
    </xf>
    <xf numFmtId="0" fontId="37" fillId="8" borderId="0" applyNumberFormat="0" applyBorder="0" applyAlignment="0" applyProtection="0">
      <alignment vertical="center"/>
    </xf>
    <xf numFmtId="43" fontId="34" fillId="0" borderId="0" applyFont="0" applyFill="0" applyBorder="0" applyAlignment="0" applyProtection="0">
      <alignment vertical="center"/>
    </xf>
    <xf numFmtId="0" fontId="31" fillId="5" borderId="0" applyNumberFormat="0" applyBorder="0" applyAlignment="0" applyProtection="0">
      <alignment vertical="center"/>
    </xf>
    <xf numFmtId="0" fontId="33" fillId="0" borderId="0" applyNumberFormat="0" applyFill="0" applyBorder="0" applyAlignment="0" applyProtection="0">
      <alignment vertical="center"/>
    </xf>
    <xf numFmtId="9" fontId="34" fillId="0" borderId="0" applyFont="0" applyFill="0" applyBorder="0" applyAlignment="0" applyProtection="0">
      <alignment vertical="center"/>
    </xf>
    <xf numFmtId="0" fontId="49" fillId="0" borderId="0" applyNumberFormat="0" applyFill="0" applyBorder="0" applyAlignment="0" applyProtection="0">
      <alignment vertical="center"/>
    </xf>
    <xf numFmtId="0" fontId="34" fillId="19" borderId="15" applyNumberFormat="0" applyFont="0" applyAlignment="0" applyProtection="0">
      <alignment vertical="center"/>
    </xf>
    <xf numFmtId="0" fontId="31" fillId="21" borderId="0" applyNumberFormat="0" applyBorder="0" applyAlignment="0" applyProtection="0">
      <alignment vertical="center"/>
    </xf>
    <xf numFmtId="0" fontId="36"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0" fillId="0" borderId="12" applyNumberFormat="0" applyFill="0" applyAlignment="0" applyProtection="0">
      <alignment vertical="center"/>
    </xf>
    <xf numFmtId="0" fontId="35" fillId="0" borderId="12" applyNumberFormat="0" applyFill="0" applyAlignment="0" applyProtection="0">
      <alignment vertical="center"/>
    </xf>
    <xf numFmtId="0" fontId="31" fillId="18" borderId="0" applyNumberFormat="0" applyBorder="0" applyAlignment="0" applyProtection="0">
      <alignment vertical="center"/>
    </xf>
    <xf numFmtId="0" fontId="36" fillId="0" borderId="16" applyNumberFormat="0" applyFill="0" applyAlignment="0" applyProtection="0">
      <alignment vertical="center"/>
    </xf>
    <xf numFmtId="0" fontId="31" fillId="10" borderId="0" applyNumberFormat="0" applyBorder="0" applyAlignment="0" applyProtection="0">
      <alignment vertical="center"/>
    </xf>
    <xf numFmtId="0" fontId="47" fillId="17" borderId="19" applyNumberFormat="0" applyAlignment="0" applyProtection="0">
      <alignment vertical="center"/>
    </xf>
    <xf numFmtId="0" fontId="42" fillId="17" borderId="13" applyNumberFormat="0" applyAlignment="0" applyProtection="0">
      <alignment vertical="center"/>
    </xf>
    <xf numFmtId="0" fontId="45" fillId="25" borderId="17" applyNumberFormat="0" applyAlignment="0" applyProtection="0">
      <alignment vertical="center"/>
    </xf>
    <xf numFmtId="0" fontId="30" fillId="27" borderId="0" applyNumberFormat="0" applyBorder="0" applyAlignment="0" applyProtection="0">
      <alignment vertical="center"/>
    </xf>
    <xf numFmtId="0" fontId="31" fillId="24" borderId="0" applyNumberFormat="0" applyBorder="0" applyAlignment="0" applyProtection="0">
      <alignment vertical="center"/>
    </xf>
    <xf numFmtId="0" fontId="41" fillId="0" borderId="14" applyNumberFormat="0" applyFill="0" applyAlignment="0" applyProtection="0">
      <alignment vertical="center"/>
    </xf>
    <xf numFmtId="0" fontId="46" fillId="0" borderId="18" applyNumberFormat="0" applyFill="0" applyAlignment="0" applyProtection="0">
      <alignment vertical="center"/>
    </xf>
    <xf numFmtId="0" fontId="39" fillId="16" borderId="0" applyNumberFormat="0" applyBorder="0" applyAlignment="0" applyProtection="0">
      <alignment vertical="center"/>
    </xf>
    <xf numFmtId="0" fontId="43" fillId="20" borderId="0" applyNumberFormat="0" applyBorder="0" applyAlignment="0" applyProtection="0">
      <alignment vertical="center"/>
    </xf>
    <xf numFmtId="0" fontId="30" fillId="28" borderId="0" applyNumberFormat="0" applyBorder="0" applyAlignment="0" applyProtection="0">
      <alignment vertical="center"/>
    </xf>
    <xf numFmtId="0" fontId="31" fillId="9" borderId="0" applyNumberFormat="0" applyBorder="0" applyAlignment="0" applyProtection="0">
      <alignment vertical="center"/>
    </xf>
    <xf numFmtId="0" fontId="30" fillId="26" borderId="0" applyNumberFormat="0" applyBorder="0" applyAlignment="0" applyProtection="0">
      <alignment vertical="center"/>
    </xf>
    <xf numFmtId="0" fontId="30" fillId="23" borderId="0" applyNumberFormat="0" applyBorder="0" applyAlignment="0" applyProtection="0">
      <alignment vertical="center"/>
    </xf>
    <xf numFmtId="0" fontId="30" fillId="15" borderId="0" applyNumberFormat="0" applyBorder="0" applyAlignment="0" applyProtection="0">
      <alignment vertical="center"/>
    </xf>
    <xf numFmtId="0" fontId="30" fillId="7" borderId="0" applyNumberFormat="0" applyBorder="0" applyAlignment="0" applyProtection="0">
      <alignment vertical="center"/>
    </xf>
    <xf numFmtId="0" fontId="31" fillId="4" borderId="0" applyNumberFormat="0" applyBorder="0" applyAlignment="0" applyProtection="0">
      <alignment vertical="center"/>
    </xf>
    <xf numFmtId="0" fontId="31" fillId="22" borderId="0" applyNumberFormat="0" applyBorder="0" applyAlignment="0" applyProtection="0">
      <alignment vertical="center"/>
    </xf>
    <xf numFmtId="0" fontId="30" fillId="3" borderId="0" applyNumberFormat="0" applyBorder="0" applyAlignment="0" applyProtection="0">
      <alignment vertical="center"/>
    </xf>
    <xf numFmtId="0" fontId="30" fillId="14" borderId="0" applyNumberFormat="0" applyBorder="0" applyAlignment="0" applyProtection="0">
      <alignment vertical="center"/>
    </xf>
    <xf numFmtId="0" fontId="31" fillId="6"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1" fillId="33" borderId="0" applyNumberFormat="0" applyBorder="0" applyAlignment="0" applyProtection="0">
      <alignment vertical="center"/>
    </xf>
  </cellStyleXfs>
  <cellXfs count="100">
    <xf numFmtId="0" fontId="0" fillId="0" borderId="0" xfId="0" applyFont="1">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0" xfId="0" applyFont="1" applyBorder="1" applyAlignment="1">
      <alignment vertical="center" wrapText="1"/>
    </xf>
    <xf numFmtId="0" fontId="4" fillId="0" borderId="1" xfId="0" applyFont="1" applyFill="1" applyBorder="1" applyAlignment="1">
      <alignment vertical="center" wrapText="1"/>
    </xf>
    <xf numFmtId="0" fontId="4" fillId="0" borderId="0" xfId="0" applyFont="1" applyFill="1" applyBorder="1" applyAlignment="1">
      <alignment vertical="center" wrapText="1"/>
    </xf>
    <xf numFmtId="0" fontId="5" fillId="0" borderId="0" xfId="0" applyFont="1" applyBorder="1" applyAlignment="1">
      <alignment horizontal="center" vertical="center" wrapText="1"/>
    </xf>
    <xf numFmtId="0" fontId="6" fillId="0" borderId="0" xfId="0" applyFont="1" applyBorder="1" applyAlignment="1">
      <alignment vertical="center" wrapText="1"/>
    </xf>
    <xf numFmtId="0" fontId="6" fillId="0" borderId="0" xfId="0" applyFont="1" applyBorder="1" applyAlignment="1">
      <alignment horizontal="right"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applyFont="1" applyBorder="1" applyAlignment="1">
      <alignment vertical="center" wrapText="1"/>
    </xf>
    <xf numFmtId="176" fontId="8" fillId="0" borderId="2" xfId="0" applyNumberFormat="1" applyFont="1" applyBorder="1" applyAlignment="1">
      <alignment horizontal="right" vertical="center"/>
    </xf>
    <xf numFmtId="0" fontId="9" fillId="0" borderId="2" xfId="0" applyFont="1" applyBorder="1" applyAlignment="1">
      <alignment vertical="center" wrapText="1"/>
    </xf>
    <xf numFmtId="176" fontId="9" fillId="0" borderId="2" xfId="0" applyNumberFormat="1" applyFont="1" applyBorder="1" applyAlignment="1">
      <alignment horizontal="right" vertical="center"/>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1" fillId="0" borderId="0" xfId="0" applyFont="1" applyBorder="1" applyAlignment="1">
      <alignment vertical="center" wrapText="1"/>
    </xf>
    <xf numFmtId="0" fontId="12" fillId="0" borderId="0" xfId="0" applyFont="1" applyBorder="1" applyAlignment="1">
      <alignment horizontal="center" vertical="center" wrapText="1"/>
    </xf>
    <xf numFmtId="0" fontId="2" fillId="0" borderId="0" xfId="0" applyFont="1" applyBorder="1" applyAlignment="1">
      <alignment vertical="center" wrapText="1"/>
    </xf>
    <xf numFmtId="0" fontId="4" fillId="0" borderId="0" xfId="0" applyFont="1" applyBorder="1" applyAlignment="1">
      <alignment horizontal="right" vertical="center" wrapText="1"/>
    </xf>
    <xf numFmtId="0" fontId="3" fillId="0" borderId="2" xfId="0" applyFont="1" applyBorder="1" applyAlignment="1">
      <alignment horizontal="center" vertical="center" wrapText="1"/>
    </xf>
    <xf numFmtId="0" fontId="4" fillId="0" borderId="2" xfId="0" applyFont="1" applyBorder="1" applyAlignment="1">
      <alignment vertical="center" wrapText="1"/>
    </xf>
    <xf numFmtId="176" fontId="2" fillId="0" borderId="6" xfId="0" applyNumberFormat="1" applyFont="1" applyFill="1" applyBorder="1" applyAlignment="1">
      <alignment horizontal="right" vertical="center" wrapText="1"/>
    </xf>
    <xf numFmtId="176" fontId="2" fillId="0" borderId="7" xfId="0" applyNumberFormat="1" applyFont="1" applyFill="1" applyBorder="1" applyAlignment="1">
      <alignment horizontal="right" vertical="center" wrapText="1"/>
    </xf>
    <xf numFmtId="10" fontId="2" fillId="0" borderId="8" xfId="11" applyNumberFormat="1" applyFont="1" applyBorder="1" applyAlignment="1">
      <alignment horizontal="right" vertical="center" wrapText="1"/>
    </xf>
    <xf numFmtId="4" fontId="13" fillId="2" borderId="7" xfId="0" applyNumberFormat="1" applyFont="1" applyFill="1" applyBorder="1" applyAlignment="1">
      <alignment horizontal="right" vertical="center" wrapText="1"/>
    </xf>
    <xf numFmtId="4" fontId="13" fillId="0" borderId="7" xfId="0" applyNumberFormat="1" applyFont="1" applyFill="1" applyBorder="1" applyAlignment="1">
      <alignment vertical="center"/>
    </xf>
    <xf numFmtId="0" fontId="2" fillId="0" borderId="2" xfId="0" applyFont="1" applyBorder="1" applyAlignment="1">
      <alignment vertical="center" wrapText="1"/>
    </xf>
    <xf numFmtId="176" fontId="2" fillId="0" borderId="2" xfId="0" applyNumberFormat="1" applyFont="1" applyBorder="1" applyAlignment="1">
      <alignment vertical="center" wrapText="1"/>
    </xf>
    <xf numFmtId="176" fontId="4" fillId="0" borderId="2" xfId="0" applyNumberFormat="1" applyFont="1" applyBorder="1" applyAlignment="1">
      <alignment horizontal="center" vertical="center" wrapText="1"/>
    </xf>
    <xf numFmtId="0" fontId="3" fillId="0" borderId="2" xfId="0" applyFont="1" applyBorder="1" applyAlignment="1">
      <alignment vertical="center" wrapText="1"/>
    </xf>
    <xf numFmtId="176" fontId="14" fillId="0" borderId="9" xfId="0" applyNumberFormat="1" applyFont="1" applyFill="1" applyBorder="1" applyAlignment="1">
      <alignment horizontal="right" vertical="center" wrapText="1"/>
    </xf>
    <xf numFmtId="0" fontId="15" fillId="0" borderId="0" xfId="0" applyFont="1" applyBorder="1" applyAlignment="1">
      <alignment horizontal="center" vertical="center" wrapText="1"/>
    </xf>
    <xf numFmtId="4" fontId="16" fillId="0" borderId="7" xfId="0" applyNumberFormat="1" applyFont="1" applyFill="1" applyBorder="1" applyAlignment="1">
      <alignment horizontal="center" vertical="center"/>
    </xf>
    <xf numFmtId="4" fontId="17" fillId="0" borderId="2" xfId="0" applyNumberFormat="1" applyFont="1" applyFill="1" applyBorder="1" applyAlignment="1">
      <alignment horizontal="center" vertical="center" wrapText="1"/>
    </xf>
    <xf numFmtId="10" fontId="2" fillId="0" borderId="2" xfId="11" applyNumberFormat="1" applyFont="1" applyBorder="1" applyAlignment="1">
      <alignment horizontal="center" vertical="center" wrapText="1"/>
    </xf>
    <xf numFmtId="0" fontId="18" fillId="0" borderId="2" xfId="0" applyFont="1" applyBorder="1" applyAlignment="1">
      <alignment horizontal="center" vertical="center" wrapText="1"/>
    </xf>
    <xf numFmtId="176" fontId="2" fillId="0" borderId="2" xfId="0" applyNumberFormat="1" applyFont="1" applyBorder="1" applyAlignment="1">
      <alignment horizontal="center" vertical="center" wrapText="1"/>
    </xf>
    <xf numFmtId="0" fontId="6" fillId="0" borderId="2" xfId="0" applyFont="1" applyBorder="1" applyAlignment="1">
      <alignment vertical="center" wrapText="1"/>
    </xf>
    <xf numFmtId="176" fontId="6" fillId="0" borderId="2" xfId="0" applyNumberFormat="1" applyFont="1" applyBorder="1" applyAlignment="1">
      <alignment vertical="center" wrapText="1"/>
    </xf>
    <xf numFmtId="0" fontId="19" fillId="0" borderId="0" xfId="0" applyFont="1" applyBorder="1" applyAlignment="1">
      <alignment horizontal="center" vertical="center" wrapText="1"/>
    </xf>
    <xf numFmtId="176" fontId="4" fillId="0" borderId="2" xfId="0" applyNumberFormat="1" applyFont="1" applyBorder="1" applyAlignment="1">
      <alignment vertical="center" wrapText="1"/>
    </xf>
    <xf numFmtId="0" fontId="14" fillId="0" borderId="2" xfId="0" applyFont="1" applyBorder="1" applyAlignment="1">
      <alignment horizontal="center" vertical="center" wrapText="1"/>
    </xf>
    <xf numFmtId="0" fontId="20" fillId="0" borderId="2" xfId="0" applyFont="1" applyFill="1" applyBorder="1" applyAlignment="1">
      <alignment horizontal="left" vertical="center" wrapText="1"/>
    </xf>
    <xf numFmtId="4" fontId="20" fillId="0" borderId="2" xfId="0" applyNumberFormat="1" applyFont="1" applyFill="1" applyBorder="1" applyAlignment="1">
      <alignment horizontal="center" vertical="center" wrapText="1"/>
    </xf>
    <xf numFmtId="10" fontId="14" fillId="0" borderId="2" xfId="11" applyNumberFormat="1" applyFont="1" applyBorder="1" applyAlignment="1">
      <alignment horizontal="center" vertical="center" wrapText="1"/>
    </xf>
    <xf numFmtId="4" fontId="11" fillId="0" borderId="2" xfId="0" applyNumberFormat="1" applyFont="1" applyFill="1" applyBorder="1" applyAlignment="1">
      <alignment horizontal="center" vertical="center" wrapText="1"/>
    </xf>
    <xf numFmtId="0" fontId="11" fillId="0" borderId="2" xfId="0" applyFont="1" applyFill="1" applyBorder="1" applyAlignment="1">
      <alignment horizontal="left" vertical="center" wrapText="1"/>
    </xf>
    <xf numFmtId="0" fontId="21" fillId="0" borderId="2" xfId="0" applyFont="1" applyFill="1" applyBorder="1" applyAlignment="1">
      <alignment vertical="center" wrapText="1"/>
    </xf>
    <xf numFmtId="4" fontId="22" fillId="0" borderId="2" xfId="0" applyNumberFormat="1" applyFont="1" applyFill="1" applyBorder="1" applyAlignment="1">
      <alignment horizontal="center" vertical="center" wrapText="1"/>
    </xf>
    <xf numFmtId="177" fontId="22" fillId="0" borderId="2" xfId="0" applyNumberFormat="1" applyFont="1" applyFill="1" applyBorder="1" applyAlignment="1">
      <alignment horizontal="center" vertical="center" wrapText="1"/>
    </xf>
    <xf numFmtId="0" fontId="23" fillId="0" borderId="2" xfId="0" applyFont="1" applyFill="1" applyBorder="1" applyAlignment="1">
      <alignment horizontal="left" vertical="center" wrapText="1"/>
    </xf>
    <xf numFmtId="4" fontId="23" fillId="0" borderId="2" xfId="0" applyNumberFormat="1" applyFont="1" applyFill="1" applyBorder="1" applyAlignment="1">
      <alignment horizontal="center" vertical="center" wrapText="1"/>
    </xf>
    <xf numFmtId="0" fontId="22" fillId="0" borderId="2" xfId="0" applyFont="1" applyFill="1" applyBorder="1" applyAlignment="1">
      <alignment horizontal="left" vertical="center" wrapText="1"/>
    </xf>
    <xf numFmtId="0" fontId="24" fillId="0" borderId="0" xfId="0" applyFont="1" applyAlignment="1">
      <alignment horizontal="center" vertical="center"/>
    </xf>
    <xf numFmtId="0" fontId="23" fillId="0" borderId="7" xfId="0" applyFont="1" applyFill="1" applyBorder="1" applyAlignment="1">
      <alignment horizontal="left" vertical="center" wrapText="1"/>
    </xf>
    <xf numFmtId="0" fontId="7" fillId="0" borderId="2" xfId="0" applyFont="1" applyFill="1" applyBorder="1" applyAlignment="1">
      <alignment vertical="center" wrapText="1"/>
    </xf>
    <xf numFmtId="4" fontId="20" fillId="0" borderId="10" xfId="0" applyNumberFormat="1" applyFont="1" applyFill="1" applyBorder="1" applyAlignment="1">
      <alignment horizontal="center" vertical="center" wrapText="1"/>
    </xf>
    <xf numFmtId="176" fontId="14" fillId="0" borderId="2" xfId="0" applyNumberFormat="1" applyFont="1" applyBorder="1" applyAlignment="1">
      <alignment horizontal="center" vertical="center" wrapText="1"/>
    </xf>
    <xf numFmtId="0" fontId="7" fillId="0" borderId="2" xfId="0" applyFont="1" applyBorder="1" applyAlignment="1">
      <alignment vertical="center" wrapText="1"/>
    </xf>
    <xf numFmtId="4" fontId="14" fillId="0" borderId="9" xfId="0" applyNumberFormat="1" applyFont="1" applyFill="1" applyBorder="1" applyAlignment="1">
      <alignment horizontal="center" vertical="center" wrapText="1"/>
    </xf>
    <xf numFmtId="0" fontId="23" fillId="0" borderId="2" xfId="0" applyFont="1" applyFill="1" applyBorder="1" applyAlignment="1">
      <alignment vertical="center" wrapText="1"/>
    </xf>
    <xf numFmtId="10" fontId="23" fillId="0" borderId="2" xfId="11" applyNumberFormat="1" applyFont="1" applyFill="1" applyBorder="1" applyAlignment="1">
      <alignment vertical="center" wrapText="1"/>
    </xf>
    <xf numFmtId="176" fontId="23" fillId="0" borderId="2" xfId="0" applyNumberFormat="1" applyFont="1" applyFill="1" applyBorder="1" applyAlignment="1">
      <alignment vertical="center" wrapText="1"/>
    </xf>
    <xf numFmtId="9" fontId="2" fillId="0" borderId="2" xfId="11" applyFont="1" applyBorder="1" applyAlignment="1">
      <alignment vertical="center" wrapText="1"/>
    </xf>
    <xf numFmtId="10" fontId="2" fillId="0" borderId="2" xfId="0" applyNumberFormat="1" applyFont="1" applyBorder="1" applyAlignment="1">
      <alignment horizontal="center" vertical="center" wrapText="1"/>
    </xf>
    <xf numFmtId="176" fontId="14" fillId="0" borderId="2" xfId="0" applyNumberFormat="1" applyFont="1" applyBorder="1" applyAlignment="1">
      <alignment horizontal="right" vertical="center" wrapText="1"/>
    </xf>
    <xf numFmtId="9" fontId="14" fillId="0" borderId="2" xfId="11" applyFont="1" applyBorder="1" applyAlignment="1">
      <alignment horizontal="right" vertical="center" wrapText="1"/>
    </xf>
    <xf numFmtId="10" fontId="14" fillId="0" borderId="2" xfId="11" applyNumberFormat="1" applyFont="1" applyBorder="1" applyAlignment="1">
      <alignment horizontal="right" vertical="center" wrapText="1"/>
    </xf>
    <xf numFmtId="4" fontId="25" fillId="0" borderId="0" xfId="0" applyNumberFormat="1" applyFont="1">
      <alignment vertical="center"/>
    </xf>
    <xf numFmtId="0" fontId="8" fillId="0" borderId="0" xfId="0" applyFont="1" applyBorder="1" applyAlignment="1">
      <alignment vertical="center" wrapText="1"/>
    </xf>
    <xf numFmtId="4" fontId="23" fillId="0" borderId="2" xfId="0" applyNumberFormat="1" applyFont="1" applyFill="1" applyBorder="1" applyAlignment="1">
      <alignment horizontal="right" vertical="center" wrapText="1"/>
    </xf>
    <xf numFmtId="4" fontId="23" fillId="0" borderId="5" xfId="0" applyNumberFormat="1" applyFont="1" applyFill="1" applyBorder="1" applyAlignment="1">
      <alignment horizontal="right" vertical="center" wrapText="1"/>
    </xf>
    <xf numFmtId="0" fontId="0" fillId="0" borderId="0" xfId="0" applyFont="1" applyAlignment="1">
      <alignment horizontal="center" vertical="center"/>
    </xf>
    <xf numFmtId="0" fontId="26" fillId="0" borderId="0" xfId="0" applyFont="1" applyBorder="1" applyAlignment="1">
      <alignment horizontal="center" vertical="center" wrapText="1"/>
    </xf>
    <xf numFmtId="0" fontId="6" fillId="0" borderId="0" xfId="0" applyFont="1" applyBorder="1" applyAlignment="1">
      <alignment horizontal="center" vertical="center" wrapText="1"/>
    </xf>
    <xf numFmtId="0" fontId="9" fillId="0" borderId="2" xfId="0" applyFont="1" applyBorder="1" applyAlignment="1">
      <alignment horizontal="center" vertical="center" wrapText="1"/>
    </xf>
    <xf numFmtId="4" fontId="22" fillId="0" borderId="2" xfId="0" applyNumberFormat="1" applyFont="1" applyFill="1" applyBorder="1" applyAlignment="1">
      <alignment horizontal="right" vertical="center" wrapText="1"/>
    </xf>
    <xf numFmtId="4" fontId="20" fillId="0" borderId="2" xfId="0" applyNumberFormat="1" applyFont="1" applyFill="1" applyBorder="1" applyAlignment="1">
      <alignment vertical="center" wrapText="1"/>
    </xf>
    <xf numFmtId="4" fontId="11" fillId="0" borderId="2" xfId="0" applyNumberFormat="1" applyFont="1" applyFill="1" applyBorder="1" applyAlignment="1">
      <alignment vertical="center" wrapText="1"/>
    </xf>
    <xf numFmtId="4" fontId="23" fillId="0" borderId="11" xfId="0" applyNumberFormat="1" applyFont="1" applyFill="1" applyBorder="1" applyAlignment="1">
      <alignment horizontal="right" vertical="center" wrapText="1"/>
    </xf>
    <xf numFmtId="0" fontId="20" fillId="0" borderId="3" xfId="0" applyFont="1" applyFill="1" applyBorder="1" applyAlignment="1">
      <alignment horizontal="left" vertical="center" wrapText="1"/>
    </xf>
    <xf numFmtId="4" fontId="23" fillId="0" borderId="7" xfId="0" applyNumberFormat="1" applyFont="1" applyFill="1" applyBorder="1" applyAlignment="1">
      <alignment horizontal="right" vertical="center" wrapText="1"/>
    </xf>
    <xf numFmtId="0" fontId="11" fillId="0" borderId="3" xfId="0" applyFont="1" applyFill="1" applyBorder="1" applyAlignment="1">
      <alignment horizontal="left" vertical="center" wrapText="1"/>
    </xf>
    <xf numFmtId="4" fontId="27" fillId="0" borderId="0" xfId="0" applyNumberFormat="1" applyFont="1" applyFill="1" applyAlignment="1">
      <alignment vertical="center"/>
    </xf>
    <xf numFmtId="0" fontId="22" fillId="0" borderId="2" xfId="0" applyFont="1" applyFill="1" applyBorder="1" applyAlignment="1">
      <alignment horizontal="center" vertical="center" wrapText="1"/>
    </xf>
    <xf numFmtId="4" fontId="21" fillId="0" borderId="2" xfId="0" applyNumberFormat="1" applyFont="1" applyBorder="1" applyAlignment="1">
      <alignment horizontal="center" vertical="center" wrapText="1"/>
    </xf>
    <xf numFmtId="0" fontId="14" fillId="0" borderId="2" xfId="0" applyFont="1" applyBorder="1" applyAlignment="1">
      <alignment vertical="center" wrapText="1"/>
    </xf>
    <xf numFmtId="0" fontId="22" fillId="0" borderId="2" xfId="0" applyFont="1" applyFill="1" applyBorder="1" applyAlignment="1">
      <alignment horizontal="right" vertical="center" wrapText="1"/>
    </xf>
    <xf numFmtId="4" fontId="22" fillId="0" borderId="3" xfId="0" applyNumberFormat="1" applyFont="1" applyBorder="1" applyAlignment="1">
      <alignment horizontal="center" vertical="center" wrapText="1"/>
    </xf>
    <xf numFmtId="176" fontId="2" fillId="0" borderId="9" xfId="0" applyNumberFormat="1" applyFont="1" applyFill="1" applyBorder="1" applyAlignment="1">
      <alignment vertical="center" wrapText="1"/>
    </xf>
    <xf numFmtId="9" fontId="2" fillId="0" borderId="2" xfId="0" applyNumberFormat="1" applyFont="1" applyBorder="1" applyAlignment="1">
      <alignment vertical="center" wrapText="1"/>
    </xf>
    <xf numFmtId="176" fontId="14" fillId="0" borderId="2" xfId="11" applyNumberFormat="1" applyFont="1" applyBorder="1" applyAlignment="1">
      <alignment horizontal="right" vertical="center" wrapText="1"/>
    </xf>
    <xf numFmtId="0" fontId="28" fillId="0" borderId="0" xfId="0" applyFont="1" applyAlignment="1">
      <alignment horizontal="left" vertical="center" wrapText="1"/>
    </xf>
    <xf numFmtId="0" fontId="28" fillId="0" borderId="0" xfId="0" applyFont="1" applyBorder="1" applyAlignment="1">
      <alignment vertical="center" wrapText="1"/>
    </xf>
    <xf numFmtId="0" fontId="29" fillId="0" borderId="0" xfId="0" applyFont="1" applyBorder="1" applyAlignment="1">
      <alignment horizontal="left" vertical="center" wrapText="1"/>
    </xf>
    <xf numFmtId="0" fontId="28" fillId="0" borderId="0"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5"/>
  <sheetViews>
    <sheetView topLeftCell="B1" workbookViewId="0">
      <selection activeCell="H7" sqref="H7"/>
    </sheetView>
  </sheetViews>
  <sheetFormatPr defaultColWidth="10" defaultRowHeight="13.5" outlineLevelCol="4"/>
  <cols>
    <col min="1" max="1" width="16.2833333333333" customWidth="1"/>
    <col min="2" max="2" width="7.73333333333333" customWidth="1"/>
    <col min="3" max="3" width="5.425" customWidth="1"/>
    <col min="4" max="4" width="55.2333333333333" customWidth="1"/>
    <col min="5" max="6" width="9.76666666666667" customWidth="1"/>
  </cols>
  <sheetData>
    <row r="1" ht="69.3" customHeight="1" spans="1:4">
      <c r="A1" s="21"/>
      <c r="B1" s="43" t="s">
        <v>0</v>
      </c>
      <c r="C1" s="43"/>
      <c r="D1" s="43"/>
    </row>
    <row r="2" ht="36.9" customHeight="1" spans="2:5">
      <c r="B2" s="96" t="s">
        <v>1</v>
      </c>
      <c r="C2" s="96"/>
      <c r="D2" s="96"/>
      <c r="E2" s="97"/>
    </row>
    <row r="3" ht="33.9" customHeight="1" spans="2:4">
      <c r="B3" s="98">
        <v>1.1</v>
      </c>
      <c r="C3" s="99" t="s">
        <v>2</v>
      </c>
      <c r="D3" s="99"/>
    </row>
    <row r="4" ht="33.9" customHeight="1" spans="2:4">
      <c r="B4" s="98">
        <v>1.2</v>
      </c>
      <c r="C4" s="99" t="s">
        <v>3</v>
      </c>
      <c r="D4" s="99"/>
    </row>
    <row r="5" ht="33.9" customHeight="1" spans="2:4">
      <c r="B5" s="98">
        <v>1.3</v>
      </c>
      <c r="C5" s="99" t="s">
        <v>4</v>
      </c>
      <c r="D5" s="99"/>
    </row>
    <row r="6" ht="33.9" customHeight="1" spans="2:4">
      <c r="B6" s="98">
        <v>2.1</v>
      </c>
      <c r="C6" s="99" t="s">
        <v>5</v>
      </c>
      <c r="D6" s="99"/>
    </row>
    <row r="7" ht="33.9" customHeight="1" spans="2:4">
      <c r="B7" s="98">
        <v>2.2</v>
      </c>
      <c r="C7" s="99" t="s">
        <v>6</v>
      </c>
      <c r="D7" s="99"/>
    </row>
    <row r="8" ht="33.9" customHeight="1" spans="2:4">
      <c r="B8" s="98">
        <v>3.1</v>
      </c>
      <c r="C8" s="99" t="s">
        <v>7</v>
      </c>
      <c r="D8" s="99"/>
    </row>
    <row r="9" ht="33.9" customHeight="1" spans="2:4">
      <c r="B9" s="98">
        <v>3.2</v>
      </c>
      <c r="C9" s="99" t="s">
        <v>8</v>
      </c>
      <c r="D9" s="99"/>
    </row>
    <row r="10" ht="33.9" customHeight="1" spans="2:4">
      <c r="B10" s="98">
        <v>4.1</v>
      </c>
      <c r="C10" s="99" t="s">
        <v>9</v>
      </c>
      <c r="D10" s="99"/>
    </row>
    <row r="11" ht="33.9" customHeight="1" spans="2:4">
      <c r="B11" s="98">
        <v>4.2</v>
      </c>
      <c r="C11" s="99" t="s">
        <v>10</v>
      </c>
      <c r="D11" s="99"/>
    </row>
    <row r="12" ht="33.9" customHeight="1" spans="2:4">
      <c r="B12" s="98">
        <v>5.1</v>
      </c>
      <c r="C12" s="99" t="s">
        <v>11</v>
      </c>
      <c r="D12" s="99"/>
    </row>
    <row r="13" ht="33.9" customHeight="1" spans="2:4">
      <c r="B13" s="98">
        <v>5.2</v>
      </c>
      <c r="C13" s="99" t="s">
        <v>12</v>
      </c>
      <c r="D13" s="99"/>
    </row>
    <row r="14" ht="31.65" customHeight="1" spans="2:5">
      <c r="B14" s="98">
        <v>5.3</v>
      </c>
      <c r="C14" s="99" t="s">
        <v>13</v>
      </c>
      <c r="D14" s="99"/>
      <c r="E14" s="21"/>
    </row>
    <row r="15" ht="31.65" customHeight="1" spans="2:4">
      <c r="B15" s="98">
        <v>5.4</v>
      </c>
      <c r="C15" s="99" t="s">
        <v>14</v>
      </c>
      <c r="D15" s="99"/>
    </row>
  </sheetData>
  <mergeCells count="15">
    <mergeCell ref="B1:D1"/>
    <mergeCell ref="B2:D2"/>
    <mergeCell ref="C3:D3"/>
    <mergeCell ref="C4:D4"/>
    <mergeCell ref="C5:D5"/>
    <mergeCell ref="C6:D6"/>
    <mergeCell ref="C7:D7"/>
    <mergeCell ref="C8:D8"/>
    <mergeCell ref="C9:D9"/>
    <mergeCell ref="C10:D10"/>
    <mergeCell ref="C11:D11"/>
    <mergeCell ref="C12:D12"/>
    <mergeCell ref="C13:D13"/>
    <mergeCell ref="C14:D14"/>
    <mergeCell ref="C15:D15"/>
  </mergeCells>
  <pageMargins left="0.75" right="0.75" top="0.268999993801117" bottom="0.268999993801117"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7"/>
  <sheetViews>
    <sheetView workbookViewId="0">
      <pane ySplit="3" topLeftCell="A4" activePane="bottomLeft" state="frozen"/>
      <selection/>
      <selection pane="bottomLeft" activeCell="B33" sqref="B33"/>
    </sheetView>
  </sheetViews>
  <sheetFormatPr defaultColWidth="10" defaultRowHeight="13.5" outlineLevelRow="6" outlineLevelCol="5"/>
  <cols>
    <col min="1" max="1" width="51.8416666666667" customWidth="1"/>
    <col min="2" max="6" width="15.875" customWidth="1"/>
    <col min="7" max="7" width="9.76666666666667" customWidth="1"/>
  </cols>
  <sheetData>
    <row r="1" ht="44.45" customHeight="1" spans="1:6">
      <c r="A1" s="20" t="s">
        <v>10</v>
      </c>
      <c r="B1" s="20"/>
      <c r="C1" s="20"/>
      <c r="D1" s="20"/>
      <c r="E1" s="20"/>
      <c r="F1" s="20"/>
    </row>
    <row r="2" ht="44.45" customHeight="1" spans="1:6">
      <c r="A2" s="8"/>
      <c r="B2" s="8"/>
      <c r="C2" s="8"/>
      <c r="D2" s="8"/>
      <c r="E2" s="22" t="s">
        <v>15</v>
      </c>
      <c r="F2" s="22"/>
    </row>
    <row r="3" ht="44.45" customHeight="1" spans="1:6">
      <c r="A3" s="23" t="s">
        <v>16</v>
      </c>
      <c r="B3" s="23" t="s">
        <v>17</v>
      </c>
      <c r="C3" s="23" t="s">
        <v>18</v>
      </c>
      <c r="D3" s="23" t="s">
        <v>19</v>
      </c>
      <c r="E3" s="23" t="s">
        <v>20</v>
      </c>
      <c r="F3" s="23" t="s">
        <v>22</v>
      </c>
    </row>
    <row r="4" ht="24.1" customHeight="1" spans="1:6">
      <c r="A4" s="41" t="s">
        <v>460</v>
      </c>
      <c r="B4" s="42"/>
      <c r="C4" s="42"/>
      <c r="D4" s="42"/>
      <c r="E4" s="42"/>
      <c r="F4" s="42"/>
    </row>
    <row r="5" ht="24.1" customHeight="1" spans="1:6">
      <c r="A5" s="41" t="s">
        <v>461</v>
      </c>
      <c r="B5" s="42"/>
      <c r="C5" s="42"/>
      <c r="D5" s="42"/>
      <c r="E5" s="42"/>
      <c r="F5" s="42"/>
    </row>
    <row r="6" spans="1:6">
      <c r="A6" s="8"/>
      <c r="B6" s="8"/>
      <c r="C6" s="8"/>
      <c r="D6" s="8"/>
      <c r="E6" s="8"/>
      <c r="F6" s="8"/>
    </row>
    <row r="7" ht="14.3" customHeight="1" spans="1:6">
      <c r="A7" s="8" t="s">
        <v>459</v>
      </c>
      <c r="B7" s="8"/>
      <c r="C7" s="8"/>
      <c r="D7" s="8"/>
      <c r="E7" s="8"/>
      <c r="F7" s="8"/>
    </row>
  </sheetData>
  <mergeCells count="3">
    <mergeCell ref="A1:F1"/>
    <mergeCell ref="E2:F2"/>
    <mergeCell ref="A7:D7"/>
  </mergeCells>
  <pageMargins left="0.75" right="0.75" top="0.268999993801117" bottom="0.268999993801117"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7"/>
  <sheetViews>
    <sheetView zoomScale="115" zoomScaleNormal="115" workbookViewId="0">
      <selection activeCell="D14" sqref="D14"/>
    </sheetView>
  </sheetViews>
  <sheetFormatPr defaultColWidth="10" defaultRowHeight="13.5" outlineLevelCol="3"/>
  <cols>
    <col min="1" max="1" width="36.2333333333333" customWidth="1"/>
    <col min="2" max="2" width="23.475" customWidth="1"/>
    <col min="3" max="3" width="22.8" customWidth="1"/>
    <col min="4" max="4" width="40.9833333333333" customWidth="1"/>
    <col min="5" max="5" width="9.76666666666667" customWidth="1"/>
  </cols>
  <sheetData>
    <row r="1" ht="51.25" customHeight="1" spans="1:4">
      <c r="A1" s="35" t="s">
        <v>11</v>
      </c>
      <c r="B1" s="35"/>
      <c r="C1" s="35"/>
      <c r="D1" s="35"/>
    </row>
    <row r="2" ht="24.85" customHeight="1" spans="1:4">
      <c r="A2" s="4"/>
      <c r="D2" s="22" t="s">
        <v>15</v>
      </c>
    </row>
    <row r="3" ht="40.7" customHeight="1" spans="1:4">
      <c r="A3" s="23" t="s">
        <v>462</v>
      </c>
      <c r="B3" s="23" t="s">
        <v>17</v>
      </c>
      <c r="C3" s="23" t="s">
        <v>19</v>
      </c>
      <c r="D3" s="23" t="s">
        <v>463</v>
      </c>
    </row>
    <row r="4" ht="27.1" customHeight="1" spans="1:4">
      <c r="A4" s="36" t="s">
        <v>464</v>
      </c>
      <c r="B4" s="37">
        <v>36</v>
      </c>
      <c r="C4" s="37">
        <v>30</v>
      </c>
      <c r="D4" s="38">
        <f>C4/B4</f>
        <v>0.833333333333333</v>
      </c>
    </row>
    <row r="5" ht="27.1" customHeight="1" spans="1:4">
      <c r="A5" s="36" t="s">
        <v>465</v>
      </c>
      <c r="B5" s="37">
        <v>36</v>
      </c>
      <c r="C5" s="37">
        <v>40</v>
      </c>
      <c r="D5" s="38">
        <f t="shared" ref="D5:D17" si="0">C5/B5</f>
        <v>1.11111111111111</v>
      </c>
    </row>
    <row r="6" ht="27.1" customHeight="1" spans="1:4">
      <c r="A6" s="36" t="s">
        <v>466</v>
      </c>
      <c r="B6" s="37">
        <v>36</v>
      </c>
      <c r="C6" s="37">
        <v>30</v>
      </c>
      <c r="D6" s="38">
        <f t="shared" si="0"/>
        <v>0.833333333333333</v>
      </c>
    </row>
    <row r="7" ht="27.1" customHeight="1" spans="1:4">
      <c r="A7" s="36" t="s">
        <v>467</v>
      </c>
      <c r="B7" s="37">
        <v>36</v>
      </c>
      <c r="C7" s="37">
        <v>30</v>
      </c>
      <c r="D7" s="38">
        <f t="shared" si="0"/>
        <v>0.833333333333333</v>
      </c>
    </row>
    <row r="8" ht="27.1" customHeight="1" spans="1:4">
      <c r="A8" s="36" t="s">
        <v>468</v>
      </c>
      <c r="B8" s="37">
        <v>36</v>
      </c>
      <c r="C8" s="37">
        <v>40</v>
      </c>
      <c r="D8" s="38">
        <f t="shared" si="0"/>
        <v>1.11111111111111</v>
      </c>
    </row>
    <row r="9" ht="27.1" customHeight="1" spans="1:4">
      <c r="A9" s="36" t="s">
        <v>469</v>
      </c>
      <c r="B9" s="37">
        <v>36</v>
      </c>
      <c r="C9" s="37">
        <v>30</v>
      </c>
      <c r="D9" s="38">
        <f t="shared" si="0"/>
        <v>0.833333333333333</v>
      </c>
    </row>
    <row r="10" ht="27.1" customHeight="1" spans="1:4">
      <c r="A10" s="36" t="s">
        <v>470</v>
      </c>
      <c r="B10" s="37">
        <v>36</v>
      </c>
      <c r="C10" s="37">
        <v>35</v>
      </c>
      <c r="D10" s="38">
        <f t="shared" si="0"/>
        <v>0.972222222222222</v>
      </c>
    </row>
    <row r="11" ht="27.1" customHeight="1" spans="1:4">
      <c r="A11" s="36" t="s">
        <v>471</v>
      </c>
      <c r="B11" s="37">
        <v>36</v>
      </c>
      <c r="C11" s="37">
        <v>35</v>
      </c>
      <c r="D11" s="38">
        <f t="shared" si="0"/>
        <v>0.972222222222222</v>
      </c>
    </row>
    <row r="12" ht="27.1" customHeight="1" spans="1:4">
      <c r="A12" s="36" t="s">
        <v>472</v>
      </c>
      <c r="B12" s="37">
        <v>36</v>
      </c>
      <c r="C12" s="37">
        <v>35</v>
      </c>
      <c r="D12" s="38">
        <f t="shared" si="0"/>
        <v>0.972222222222222</v>
      </c>
    </row>
    <row r="13" ht="27.1" customHeight="1" spans="1:4">
      <c r="A13" s="36" t="s">
        <v>473</v>
      </c>
      <c r="B13" s="37">
        <v>36</v>
      </c>
      <c r="C13" s="37">
        <v>40</v>
      </c>
      <c r="D13" s="38">
        <f t="shared" si="0"/>
        <v>1.11111111111111</v>
      </c>
    </row>
    <row r="14" ht="27.1" customHeight="1" spans="1:4">
      <c r="A14" s="36" t="s">
        <v>474</v>
      </c>
      <c r="B14" s="37">
        <v>36</v>
      </c>
      <c r="C14" s="37">
        <v>35</v>
      </c>
      <c r="D14" s="38">
        <f t="shared" si="0"/>
        <v>0.972222222222222</v>
      </c>
    </row>
    <row r="15" ht="27.1" customHeight="1" spans="1:4">
      <c r="A15" s="36" t="s">
        <v>475</v>
      </c>
      <c r="B15" s="37">
        <v>36</v>
      </c>
      <c r="C15" s="37">
        <v>35</v>
      </c>
      <c r="D15" s="38">
        <f t="shared" si="0"/>
        <v>0.972222222222222</v>
      </c>
    </row>
    <row r="16" ht="27.1" customHeight="1" spans="1:4">
      <c r="A16" s="36" t="s">
        <v>476</v>
      </c>
      <c r="B16" s="37">
        <v>36</v>
      </c>
      <c r="C16" s="37">
        <v>40</v>
      </c>
      <c r="D16" s="38">
        <f t="shared" si="0"/>
        <v>1.11111111111111</v>
      </c>
    </row>
    <row r="17" ht="27.1" customHeight="1" spans="1:4">
      <c r="A17" s="39" t="s">
        <v>477</v>
      </c>
      <c r="B17" s="40">
        <f>SUM(B4:B16)</f>
        <v>468</v>
      </c>
      <c r="C17" s="40">
        <f>SUM(C4:C16)</f>
        <v>455</v>
      </c>
      <c r="D17" s="38">
        <f t="shared" si="0"/>
        <v>0.972222222222222</v>
      </c>
    </row>
  </sheetData>
  <mergeCells count="1">
    <mergeCell ref="A1:D1"/>
  </mergeCells>
  <pageMargins left="0.984000027179718" right="0.75" top="0.472000002861023" bottom="0.268999993801117" header="0" footer="0"/>
  <pageSetup paperSize="9" scale="68"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2"/>
  <sheetViews>
    <sheetView workbookViewId="0">
      <selection activeCell="D10" sqref="B4:D10"/>
    </sheetView>
  </sheetViews>
  <sheetFormatPr defaultColWidth="10" defaultRowHeight="13.5" outlineLevelCol="3"/>
  <cols>
    <col min="1" max="1" width="31.8916666666667" customWidth="1"/>
    <col min="2" max="3" width="24.425" customWidth="1"/>
    <col min="4" max="4" width="26.0583333333333" customWidth="1"/>
    <col min="5" max="5" width="9.76666666666667" customWidth="1"/>
  </cols>
  <sheetData>
    <row r="1" ht="39.9" customHeight="1" spans="1:4">
      <c r="A1" s="20" t="s">
        <v>478</v>
      </c>
      <c r="B1" s="20"/>
      <c r="C1" s="20"/>
      <c r="D1" s="20"/>
    </row>
    <row r="2" ht="29.35" customHeight="1" spans="1:4">
      <c r="A2" s="4"/>
      <c r="B2" s="21"/>
      <c r="C2" s="21"/>
      <c r="D2" s="22" t="s">
        <v>15</v>
      </c>
    </row>
    <row r="3" ht="34.65" customHeight="1" spans="1:4">
      <c r="A3" s="23" t="s">
        <v>479</v>
      </c>
      <c r="B3" s="23" t="s">
        <v>17</v>
      </c>
      <c r="C3" s="23" t="s">
        <v>19</v>
      </c>
      <c r="D3" s="23" t="s">
        <v>480</v>
      </c>
    </row>
    <row r="4" ht="34.65" customHeight="1" spans="1:4">
      <c r="A4" s="24" t="s">
        <v>481</v>
      </c>
      <c r="B4" s="25">
        <v>10</v>
      </c>
      <c r="C4" s="26">
        <v>0</v>
      </c>
      <c r="D4" s="27">
        <f t="shared" ref="D4:D6" si="0">C4/B4</f>
        <v>0</v>
      </c>
    </row>
    <row r="5" ht="34.65" customHeight="1" spans="1:4">
      <c r="A5" s="24" t="s">
        <v>482</v>
      </c>
      <c r="B5" s="25">
        <v>20</v>
      </c>
      <c r="C5" s="28">
        <v>10.4675</v>
      </c>
      <c r="D5" s="27">
        <f t="shared" si="0"/>
        <v>0.523375</v>
      </c>
    </row>
    <row r="6" ht="34.65" customHeight="1" spans="1:4">
      <c r="A6" s="24" t="s">
        <v>483</v>
      </c>
      <c r="B6" s="25">
        <v>14.75</v>
      </c>
      <c r="C6" s="29">
        <v>3.079324</v>
      </c>
      <c r="D6" s="27">
        <f t="shared" si="0"/>
        <v>0.208767728813559</v>
      </c>
    </row>
    <row r="7" ht="34.65" customHeight="1" spans="1:4">
      <c r="A7" s="24" t="s">
        <v>484</v>
      </c>
      <c r="B7" s="25">
        <v>0</v>
      </c>
      <c r="C7" s="26">
        <v>0</v>
      </c>
      <c r="D7" s="27">
        <v>0</v>
      </c>
    </row>
    <row r="8" ht="34.65" customHeight="1" spans="1:4">
      <c r="A8" s="24" t="s">
        <v>485</v>
      </c>
      <c r="B8" s="25">
        <v>14.75</v>
      </c>
      <c r="C8" s="29">
        <v>3.079324</v>
      </c>
      <c r="D8" s="27">
        <f>C8/B8</f>
        <v>0.208767728813559</v>
      </c>
    </row>
    <row r="9" ht="34.65" customHeight="1" spans="1:4">
      <c r="A9" s="30"/>
      <c r="B9" s="31"/>
      <c r="C9" s="31"/>
      <c r="D9" s="32"/>
    </row>
    <row r="10" ht="34.65" customHeight="1" spans="1:4">
      <c r="A10" s="33" t="s">
        <v>477</v>
      </c>
      <c r="B10" s="34">
        <v>44.75</v>
      </c>
      <c r="C10" s="34">
        <v>13.546824</v>
      </c>
      <c r="D10" s="27">
        <v>0.302722324022346</v>
      </c>
    </row>
    <row r="11" ht="68.55" customHeight="1" spans="1:4">
      <c r="A11" s="6" t="s">
        <v>486</v>
      </c>
      <c r="B11" s="6"/>
      <c r="C11" s="6"/>
      <c r="D11" s="6"/>
    </row>
    <row r="12" ht="44.45" customHeight="1" spans="1:4">
      <c r="A12" s="6" t="s">
        <v>487</v>
      </c>
      <c r="B12" s="6"/>
      <c r="C12" s="6"/>
      <c r="D12" s="6"/>
    </row>
  </sheetData>
  <mergeCells count="3">
    <mergeCell ref="A1:D1"/>
    <mergeCell ref="A11:D11"/>
    <mergeCell ref="A12:D12"/>
  </mergeCells>
  <pageMargins left="1.18099999427795" right="0.75" top="0.589999973773956" bottom="0.268999993801117"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3"/>
  <sheetViews>
    <sheetView workbookViewId="0">
      <selection activeCell="C25" sqref="C25"/>
    </sheetView>
  </sheetViews>
  <sheetFormatPr defaultColWidth="10" defaultRowHeight="13.5" outlineLevelCol="3"/>
  <cols>
    <col min="1" max="1" width="5.83333333333333" customWidth="1"/>
    <col min="2" max="2" width="27.55" customWidth="1"/>
    <col min="3" max="3" width="23.8833333333333" customWidth="1"/>
    <col min="4" max="4" width="25.2416666666667" customWidth="1"/>
    <col min="5" max="5" width="9.76666666666667" customWidth="1"/>
  </cols>
  <sheetData>
    <row r="1" ht="32.4" customHeight="1" spans="1:4">
      <c r="A1" s="7" t="s">
        <v>13</v>
      </c>
      <c r="B1" s="7"/>
      <c r="C1" s="7"/>
      <c r="D1" s="7"/>
    </row>
    <row r="2" ht="18.8" customHeight="1" spans="1:4">
      <c r="A2" s="8"/>
      <c r="B2" s="8"/>
      <c r="C2" s="9" t="s">
        <v>357</v>
      </c>
      <c r="D2" s="9"/>
    </row>
    <row r="3" ht="24.85" customHeight="1" spans="1:4">
      <c r="A3" s="10" t="s">
        <v>488</v>
      </c>
      <c r="B3" s="10" t="s">
        <v>479</v>
      </c>
      <c r="C3" s="10" t="s">
        <v>17</v>
      </c>
      <c r="D3" s="10" t="s">
        <v>19</v>
      </c>
    </row>
    <row r="4" ht="16.55" customHeight="1" spans="1:4">
      <c r="A4" s="11"/>
      <c r="B4" s="12"/>
      <c r="C4" s="13"/>
      <c r="D4" s="13"/>
    </row>
    <row r="5" ht="16.55" customHeight="1" spans="1:4">
      <c r="A5" s="11"/>
      <c r="B5" s="12"/>
      <c r="C5" s="13"/>
      <c r="D5" s="13"/>
    </row>
    <row r="6" ht="16.55" customHeight="1" spans="1:4">
      <c r="A6" s="11"/>
      <c r="B6" s="12"/>
      <c r="C6" s="13"/>
      <c r="D6" s="13"/>
    </row>
    <row r="7" ht="16.55" customHeight="1" spans="1:4">
      <c r="A7" s="11"/>
      <c r="B7" s="12"/>
      <c r="C7" s="13"/>
      <c r="D7" s="13"/>
    </row>
    <row r="8" ht="16.55" customHeight="1" spans="1:4">
      <c r="A8" s="11"/>
      <c r="B8" s="12"/>
      <c r="C8" s="13"/>
      <c r="D8" s="13"/>
    </row>
    <row r="9" ht="16.55" customHeight="1" spans="1:4">
      <c r="A9" s="11"/>
      <c r="B9" s="12"/>
      <c r="C9" s="13"/>
      <c r="D9" s="13"/>
    </row>
    <row r="10" ht="16.55" customHeight="1" spans="1:4">
      <c r="A10" s="11"/>
      <c r="B10" s="12"/>
      <c r="C10" s="13"/>
      <c r="D10" s="13"/>
    </row>
    <row r="11" ht="16.55" customHeight="1" spans="1:4">
      <c r="A11" s="12"/>
      <c r="B11" s="14"/>
      <c r="C11" s="15"/>
      <c r="D11" s="15"/>
    </row>
    <row r="12" ht="14.3" customHeight="1" spans="1:4">
      <c r="A12" s="16" t="s">
        <v>489</v>
      </c>
      <c r="B12" s="17"/>
      <c r="C12" s="17"/>
      <c r="D12" s="18"/>
    </row>
    <row r="13" ht="14.3" customHeight="1" spans="3:3">
      <c r="C13" s="19"/>
    </row>
  </sheetData>
  <mergeCells count="4">
    <mergeCell ref="A1:D1"/>
    <mergeCell ref="A2:B2"/>
    <mergeCell ref="C2:D2"/>
    <mergeCell ref="A12:D12"/>
  </mergeCells>
  <pageMargins left="0.75" right="0.75" top="0.270000010728836" bottom="0.270000010728836" header="0" footer="0"/>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9"/>
  <sheetViews>
    <sheetView workbookViewId="0">
      <selection activeCell="A17" sqref="A17"/>
    </sheetView>
  </sheetViews>
  <sheetFormatPr defaultColWidth="10" defaultRowHeight="13.5" outlineLevelCol="6"/>
  <cols>
    <col min="1" max="1" width="122.625" customWidth="1"/>
    <col min="2" max="2" width="15.0666666666667" customWidth="1"/>
    <col min="3" max="7" width="16.15" customWidth="1"/>
    <col min="8" max="8" width="9.76666666666667" customWidth="1"/>
  </cols>
  <sheetData>
    <row r="1" ht="66.3" customHeight="1" spans="1:7">
      <c r="A1" s="1" t="s">
        <v>490</v>
      </c>
      <c r="B1" s="2"/>
      <c r="C1" s="2"/>
      <c r="D1" s="2"/>
      <c r="E1" s="2"/>
      <c r="F1" s="2"/>
      <c r="G1" s="2"/>
    </row>
    <row r="2" ht="33.9" customHeight="1" spans="1:7">
      <c r="A2" s="3" t="s">
        <v>491</v>
      </c>
      <c r="B2" s="4"/>
      <c r="C2" s="4"/>
      <c r="D2" s="4"/>
      <c r="E2" s="4"/>
      <c r="F2" s="4"/>
      <c r="G2" s="4"/>
    </row>
    <row r="3" ht="42.2" customHeight="1" spans="1:7">
      <c r="A3" s="5" t="s">
        <v>492</v>
      </c>
      <c r="B3" s="4"/>
      <c r="C3" s="4"/>
      <c r="D3" s="4"/>
      <c r="E3" s="4"/>
      <c r="F3" s="4"/>
      <c r="G3" s="4"/>
    </row>
    <row r="4" ht="42.2" customHeight="1" spans="1:7">
      <c r="A4" s="3" t="s">
        <v>493</v>
      </c>
      <c r="B4" s="4"/>
      <c r="C4" s="4"/>
      <c r="D4" s="4"/>
      <c r="E4" s="4"/>
      <c r="F4" s="4"/>
      <c r="G4" s="4"/>
    </row>
    <row r="5" ht="42.2" customHeight="1" spans="1:7">
      <c r="A5" s="5" t="s">
        <v>494</v>
      </c>
      <c r="B5" s="4"/>
      <c r="C5" s="4"/>
      <c r="D5" s="4"/>
      <c r="E5" s="4"/>
      <c r="F5" s="4"/>
      <c r="G5" s="4"/>
    </row>
    <row r="6" ht="42.2" customHeight="1" spans="1:7">
      <c r="A6" s="3" t="s">
        <v>495</v>
      </c>
      <c r="B6" s="4"/>
      <c r="C6" s="4"/>
      <c r="D6" s="4"/>
      <c r="E6" s="4"/>
      <c r="F6" s="4"/>
      <c r="G6" s="4"/>
    </row>
    <row r="7" ht="74.6" customHeight="1" spans="1:7">
      <c r="A7" s="5" t="s">
        <v>496</v>
      </c>
      <c r="B7" s="4"/>
      <c r="C7" s="4"/>
      <c r="D7" s="4"/>
      <c r="E7" s="4"/>
      <c r="F7" s="4"/>
      <c r="G7" s="4"/>
    </row>
    <row r="8" ht="42.2" customHeight="1" spans="1:7">
      <c r="A8" s="3" t="s">
        <v>497</v>
      </c>
      <c r="B8" s="4"/>
      <c r="C8" s="4"/>
      <c r="D8" s="4"/>
      <c r="E8" s="4"/>
      <c r="F8" s="4"/>
      <c r="G8" s="4"/>
    </row>
    <row r="9" ht="60.3" customHeight="1" spans="1:7">
      <c r="A9" s="6" t="s">
        <v>498</v>
      </c>
      <c r="B9" s="4"/>
      <c r="C9" s="4"/>
      <c r="D9" s="4"/>
      <c r="E9" s="4"/>
      <c r="F9" s="4"/>
      <c r="G9" s="4"/>
    </row>
  </sheetData>
  <pageMargins left="0.75" right="0.75" top="0.268999993801117" bottom="0.268999993801117"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3"/>
  <sheetViews>
    <sheetView workbookViewId="0">
      <selection activeCell="E19" sqref="E19"/>
    </sheetView>
  </sheetViews>
  <sheetFormatPr defaultColWidth="10" defaultRowHeight="13.5" outlineLevelCol="6"/>
  <cols>
    <col min="1" max="1" width="26.6" customWidth="1"/>
    <col min="2" max="7" width="16.15" customWidth="1"/>
    <col min="8" max="8" width="9.76666666666667" customWidth="1"/>
  </cols>
  <sheetData>
    <row r="1" ht="41.45" customHeight="1" spans="1:7">
      <c r="A1" s="20" t="s">
        <v>2</v>
      </c>
      <c r="B1" s="20"/>
      <c r="C1" s="20"/>
      <c r="D1" s="20"/>
      <c r="E1" s="20"/>
      <c r="F1" s="20"/>
      <c r="G1" s="20"/>
    </row>
    <row r="2" ht="24.1" customHeight="1" spans="1:7">
      <c r="A2" s="8"/>
      <c r="B2" s="21"/>
      <c r="C2" s="21"/>
      <c r="D2" s="21"/>
      <c r="E2" s="21"/>
      <c r="F2" s="9" t="s">
        <v>15</v>
      </c>
      <c r="G2" s="9"/>
    </row>
    <row r="3" ht="39.15" customHeight="1" spans="1:7">
      <c r="A3" s="23" t="s">
        <v>16</v>
      </c>
      <c r="B3" s="23" t="s">
        <v>17</v>
      </c>
      <c r="C3" s="23" t="s">
        <v>18</v>
      </c>
      <c r="D3" s="23" t="s">
        <v>19</v>
      </c>
      <c r="E3" s="23" t="s">
        <v>20</v>
      </c>
      <c r="F3" s="23" t="s">
        <v>21</v>
      </c>
      <c r="G3" s="23" t="s">
        <v>22</v>
      </c>
    </row>
    <row r="4" ht="18.8" customHeight="1" spans="1:7">
      <c r="A4" s="41" t="s">
        <v>23</v>
      </c>
      <c r="B4" s="93">
        <f>28500+4734.7</f>
        <v>33234.7</v>
      </c>
      <c r="C4" s="93">
        <f>27000+4734.7</f>
        <v>31734.7</v>
      </c>
      <c r="D4" s="93">
        <f>27000+4734.7</f>
        <v>31734.7</v>
      </c>
      <c r="E4" s="38">
        <f>D4/C4</f>
        <v>1</v>
      </c>
      <c r="F4" s="93">
        <f>19871.02+4877.68</f>
        <v>24748.7</v>
      </c>
      <c r="G4" s="38">
        <f>D4/F4</f>
        <v>1.28227745295713</v>
      </c>
    </row>
    <row r="5" ht="18.8" customHeight="1" spans="1:7">
      <c r="A5" s="41" t="s">
        <v>24</v>
      </c>
      <c r="B5" s="93">
        <v>6687.03</v>
      </c>
      <c r="C5" s="93">
        <v>8074.928595</v>
      </c>
      <c r="D5" s="93">
        <v>8074.928595</v>
      </c>
      <c r="E5" s="38">
        <f>D5/C5</f>
        <v>1</v>
      </c>
      <c r="F5" s="93">
        <v>20158.49</v>
      </c>
      <c r="G5" s="38">
        <f t="shared" ref="G5:G13" si="0">D5/F5</f>
        <v>0.40057209617387</v>
      </c>
    </row>
    <row r="6" ht="18.8" customHeight="1" spans="1:7">
      <c r="A6" s="41"/>
      <c r="B6" s="31"/>
      <c r="C6" s="31"/>
      <c r="D6" s="31"/>
      <c r="E6" s="68"/>
      <c r="F6" s="93"/>
      <c r="G6" s="38"/>
    </row>
    <row r="7" ht="18.8" customHeight="1" spans="1:7">
      <c r="A7" s="41"/>
      <c r="B7" s="31"/>
      <c r="C7" s="31"/>
      <c r="D7" s="31"/>
      <c r="E7" s="68"/>
      <c r="F7" s="93"/>
      <c r="G7" s="38"/>
    </row>
    <row r="8" ht="18.8" customHeight="1" spans="1:7">
      <c r="A8" s="41"/>
      <c r="B8" s="31"/>
      <c r="C8" s="31"/>
      <c r="D8" s="31"/>
      <c r="E8" s="68"/>
      <c r="F8" s="93"/>
      <c r="G8" s="38"/>
    </row>
    <row r="9" ht="18.8" customHeight="1" spans="1:7">
      <c r="A9" s="62" t="s">
        <v>25</v>
      </c>
      <c r="B9" s="93">
        <f>B4+B5</f>
        <v>39921.73</v>
      </c>
      <c r="C9" s="93">
        <f>C4+C5</f>
        <v>39809.628595</v>
      </c>
      <c r="D9" s="93">
        <f>D4+D5</f>
        <v>39809.628595</v>
      </c>
      <c r="E9" s="38">
        <f>D9/C9</f>
        <v>1</v>
      </c>
      <c r="F9" s="93">
        <v>44907.19</v>
      </c>
      <c r="G9" s="38">
        <f t="shared" si="0"/>
        <v>0.886486742880149</v>
      </c>
    </row>
    <row r="10" ht="18.8" customHeight="1" spans="1:7">
      <c r="A10" s="62" t="s">
        <v>26</v>
      </c>
      <c r="B10" s="93">
        <v>7718.882897</v>
      </c>
      <c r="C10" s="93">
        <v>7718.882897</v>
      </c>
      <c r="D10" s="93">
        <v>7718.882897</v>
      </c>
      <c r="E10" s="38">
        <f>D10/C10</f>
        <v>1</v>
      </c>
      <c r="F10" s="93">
        <v>10838.09</v>
      </c>
      <c r="G10" s="38">
        <f t="shared" si="0"/>
        <v>0.712199557025269</v>
      </c>
    </row>
    <row r="11" ht="18.8" customHeight="1" spans="1:7">
      <c r="A11" s="62" t="s">
        <v>27</v>
      </c>
      <c r="B11" s="93">
        <v>1610.952908</v>
      </c>
      <c r="C11" s="93">
        <v>1610.952908</v>
      </c>
      <c r="D11" s="93">
        <v>1610.952908</v>
      </c>
      <c r="E11" s="38">
        <f>D11/C11</f>
        <v>1</v>
      </c>
      <c r="F11" s="93">
        <v>2308.62</v>
      </c>
      <c r="G11" s="38">
        <f t="shared" si="0"/>
        <v>0.697799078237215</v>
      </c>
    </row>
    <row r="12" ht="18.8" customHeight="1" spans="1:7">
      <c r="A12" s="62"/>
      <c r="B12" s="31"/>
      <c r="C12" s="31"/>
      <c r="D12" s="31"/>
      <c r="E12" s="38"/>
      <c r="F12" s="94"/>
      <c r="G12" s="38"/>
    </row>
    <row r="13" ht="18.8" customHeight="1" spans="1:7">
      <c r="A13" s="62" t="s">
        <v>28</v>
      </c>
      <c r="B13" s="69">
        <f>B9+B10+B11</f>
        <v>49251.565805</v>
      </c>
      <c r="C13" s="69">
        <f>C9+C10+C11</f>
        <v>49139.4644</v>
      </c>
      <c r="D13" s="69">
        <f>D9+D10+D11</f>
        <v>49139.4644</v>
      </c>
      <c r="E13" s="38">
        <f>D13/C13</f>
        <v>1</v>
      </c>
      <c r="F13" s="95">
        <f>F9+F10+F11</f>
        <v>58053.9</v>
      </c>
      <c r="G13" s="38">
        <f t="shared" si="0"/>
        <v>0.846445534236287</v>
      </c>
    </row>
  </sheetData>
  <mergeCells count="2">
    <mergeCell ref="A1:G1"/>
    <mergeCell ref="F2:G2"/>
  </mergeCells>
  <pageMargins left="0.984000027179718" right="0.75" top="0.589999973773956" bottom="0.268999993801117" header="0" footer="0"/>
  <pageSetup paperSize="9" orientation="landscape"/>
  <headerFooter/>
  <ignoredErrors>
    <ignoredError sqref="E13"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81"/>
  <sheetViews>
    <sheetView workbookViewId="0">
      <pane ySplit="3" topLeftCell="A172" activePane="bottomLeft" state="frozen"/>
      <selection/>
      <selection pane="bottomLeft" activeCell="G178" sqref="G178"/>
    </sheetView>
  </sheetViews>
  <sheetFormatPr defaultColWidth="10" defaultRowHeight="13.5" outlineLevelCol="7"/>
  <cols>
    <col min="1" max="1" width="8.875" customWidth="1"/>
    <col min="2" max="2" width="26.7333333333333" customWidth="1"/>
    <col min="3" max="5" width="12.4833333333333" customWidth="1"/>
    <col min="6" max="8" width="12.4833333333333" style="76" customWidth="1"/>
    <col min="9" max="9" width="9.76666666666667" customWidth="1"/>
  </cols>
  <sheetData>
    <row r="1" ht="27.85" customHeight="1" spans="1:8">
      <c r="A1" s="77" t="s">
        <v>3</v>
      </c>
      <c r="B1" s="77"/>
      <c r="C1" s="77"/>
      <c r="D1" s="77"/>
      <c r="E1" s="77"/>
      <c r="F1" s="77"/>
      <c r="G1" s="77"/>
      <c r="H1" s="77"/>
    </row>
    <row r="2" ht="20.35" customHeight="1" spans="1:8">
      <c r="A2" s="8"/>
      <c r="B2" s="8"/>
      <c r="C2" s="8"/>
      <c r="D2" s="8"/>
      <c r="E2" s="8"/>
      <c r="F2" s="78"/>
      <c r="G2" s="78" t="s">
        <v>15</v>
      </c>
      <c r="H2" s="78"/>
    </row>
    <row r="3" ht="33.15" customHeight="1" spans="1:8">
      <c r="A3" s="10" t="s">
        <v>29</v>
      </c>
      <c r="B3" s="79" t="s">
        <v>16</v>
      </c>
      <c r="C3" s="79" t="s">
        <v>17</v>
      </c>
      <c r="D3" s="79" t="s">
        <v>18</v>
      </c>
      <c r="E3" s="79" t="s">
        <v>19</v>
      </c>
      <c r="F3" s="79" t="s">
        <v>20</v>
      </c>
      <c r="G3" s="79" t="s">
        <v>21</v>
      </c>
      <c r="H3" s="79" t="s">
        <v>22</v>
      </c>
    </row>
    <row r="4" ht="22.75" customHeight="1" spans="1:8">
      <c r="A4" s="56" t="s">
        <v>30</v>
      </c>
      <c r="B4" s="56" t="s">
        <v>31</v>
      </c>
      <c r="C4" s="80">
        <v>3774.165916</v>
      </c>
      <c r="D4" s="80">
        <v>3630.764706</v>
      </c>
      <c r="E4" s="80">
        <v>3268.467343</v>
      </c>
      <c r="F4" s="53">
        <f t="shared" ref="F4:F67" si="0">E4/D4</f>
        <v>0.900214584987761</v>
      </c>
      <c r="G4" s="47">
        <v>3004.6761</v>
      </c>
      <c r="H4" s="48">
        <f>E4/G4</f>
        <v>1.087793570495</v>
      </c>
    </row>
    <row r="5" ht="22.75" customHeight="1" spans="1:8">
      <c r="A5" s="54" t="s">
        <v>32</v>
      </c>
      <c r="B5" s="54" t="s">
        <v>33</v>
      </c>
      <c r="C5" s="74">
        <v>28.2</v>
      </c>
      <c r="D5" s="74">
        <v>22.28</v>
      </c>
      <c r="E5" s="74">
        <v>18.9516</v>
      </c>
      <c r="F5" s="53">
        <f t="shared" si="0"/>
        <v>0.850610412926391</v>
      </c>
      <c r="G5" s="49">
        <v>14.4806</v>
      </c>
      <c r="H5" s="48">
        <f t="shared" ref="H5:H23" si="1">E5/G5</f>
        <v>1.3087579243954</v>
      </c>
    </row>
    <row r="6" ht="22.75" customHeight="1" spans="1:8">
      <c r="A6" s="54" t="s">
        <v>34</v>
      </c>
      <c r="B6" s="54" t="s">
        <v>35</v>
      </c>
      <c r="C6" s="74">
        <v>28.2</v>
      </c>
      <c r="D6" s="74">
        <v>22.28</v>
      </c>
      <c r="E6" s="74">
        <v>18.9516</v>
      </c>
      <c r="F6" s="53">
        <f t="shared" si="0"/>
        <v>0.850610412926391</v>
      </c>
      <c r="G6" s="49">
        <v>14.4806</v>
      </c>
      <c r="H6" s="48">
        <f t="shared" si="1"/>
        <v>1.3087579243954</v>
      </c>
    </row>
    <row r="7" ht="22.75" customHeight="1" spans="1:8">
      <c r="A7" s="54" t="s">
        <v>36</v>
      </c>
      <c r="B7" s="54" t="s">
        <v>37</v>
      </c>
      <c r="C7" s="74">
        <v>2124.82</v>
      </c>
      <c r="D7" s="74">
        <v>2084.2528</v>
      </c>
      <c r="E7" s="74">
        <v>1931.266327</v>
      </c>
      <c r="F7" s="53">
        <f t="shared" si="0"/>
        <v>0.92659888810033</v>
      </c>
      <c r="G7" s="49">
        <v>1822.215838</v>
      </c>
      <c r="H7" s="48">
        <f t="shared" si="1"/>
        <v>1.05984499021789</v>
      </c>
    </row>
    <row r="8" ht="22.75" customHeight="1" spans="1:8">
      <c r="A8" s="54" t="s">
        <v>38</v>
      </c>
      <c r="B8" s="54" t="s">
        <v>39</v>
      </c>
      <c r="C8" s="74">
        <v>2099.92</v>
      </c>
      <c r="D8" s="74">
        <v>2059.3528</v>
      </c>
      <c r="E8" s="74">
        <v>1906.366327</v>
      </c>
      <c r="F8" s="53">
        <f t="shared" si="0"/>
        <v>0.925711382236205</v>
      </c>
      <c r="G8" s="49">
        <v>1805.946718</v>
      </c>
      <c r="H8" s="48">
        <f t="shared" si="1"/>
        <v>1.05560496774302</v>
      </c>
    </row>
    <row r="9" ht="22.75" customHeight="1" spans="1:8">
      <c r="A9" s="54" t="s">
        <v>40</v>
      </c>
      <c r="B9" s="54" t="s">
        <v>41</v>
      </c>
      <c r="C9" s="74">
        <v>24.9</v>
      </c>
      <c r="D9" s="74">
        <v>24.9</v>
      </c>
      <c r="E9" s="74">
        <v>24.9</v>
      </c>
      <c r="F9" s="53">
        <f t="shared" si="0"/>
        <v>1</v>
      </c>
      <c r="G9" s="49">
        <v>16.26912</v>
      </c>
      <c r="H9" s="48">
        <f t="shared" si="1"/>
        <v>1.53050687437305</v>
      </c>
    </row>
    <row r="10" ht="22.75" customHeight="1" spans="1:8">
      <c r="A10" s="54" t="s">
        <v>42</v>
      </c>
      <c r="B10" s="54" t="s">
        <v>43</v>
      </c>
      <c r="C10" s="74">
        <v>42.34</v>
      </c>
      <c r="D10" s="74">
        <v>24.34</v>
      </c>
      <c r="E10" s="74">
        <v>22.9741</v>
      </c>
      <c r="F10" s="53">
        <f t="shared" si="0"/>
        <v>0.943882497945768</v>
      </c>
      <c r="G10" s="49">
        <v>28.461</v>
      </c>
      <c r="H10" s="48">
        <f t="shared" si="1"/>
        <v>0.807213379712589</v>
      </c>
    </row>
    <row r="11" ht="22.75" customHeight="1" spans="1:8">
      <c r="A11" s="54" t="s">
        <v>44</v>
      </c>
      <c r="B11" s="54" t="s">
        <v>45</v>
      </c>
      <c r="C11" s="74">
        <v>1</v>
      </c>
      <c r="D11" s="74">
        <v>1</v>
      </c>
      <c r="E11" s="74">
        <v>0.18</v>
      </c>
      <c r="F11" s="53">
        <f t="shared" si="0"/>
        <v>0.18</v>
      </c>
      <c r="G11" s="49">
        <v>0.24</v>
      </c>
      <c r="H11" s="48">
        <f t="shared" si="1"/>
        <v>0.75</v>
      </c>
    </row>
    <row r="12" ht="22.75" customHeight="1" spans="1:8">
      <c r="A12" s="54" t="s">
        <v>46</v>
      </c>
      <c r="B12" s="54" t="s">
        <v>47</v>
      </c>
      <c r="C12" s="74">
        <v>41.34</v>
      </c>
      <c r="D12" s="74">
        <v>23.34</v>
      </c>
      <c r="E12" s="74">
        <v>22.7941</v>
      </c>
      <c r="F12" s="53">
        <f t="shared" si="0"/>
        <v>0.976610968294773</v>
      </c>
      <c r="G12" s="49">
        <v>28.221</v>
      </c>
      <c r="H12" s="48">
        <f t="shared" si="1"/>
        <v>0.807699939761171</v>
      </c>
    </row>
    <row r="13" ht="22.75" customHeight="1" spans="1:8">
      <c r="A13" s="54" t="s">
        <v>48</v>
      </c>
      <c r="B13" s="54" t="s">
        <v>49</v>
      </c>
      <c r="C13" s="74">
        <v>246.83</v>
      </c>
      <c r="D13" s="74">
        <v>198.573391</v>
      </c>
      <c r="E13" s="74">
        <v>198.573391</v>
      </c>
      <c r="F13" s="53">
        <f t="shared" si="0"/>
        <v>1</v>
      </c>
      <c r="G13" s="49">
        <v>213.96634</v>
      </c>
      <c r="H13" s="48">
        <f t="shared" si="1"/>
        <v>0.928059016198529</v>
      </c>
    </row>
    <row r="14" ht="22.75" customHeight="1" spans="1:8">
      <c r="A14" s="54" t="s">
        <v>50</v>
      </c>
      <c r="B14" s="54" t="s">
        <v>51</v>
      </c>
      <c r="C14" s="74">
        <v>246.83</v>
      </c>
      <c r="D14" s="74">
        <v>198.573391</v>
      </c>
      <c r="E14" s="74">
        <v>198.573391</v>
      </c>
      <c r="F14" s="53">
        <f t="shared" si="0"/>
        <v>1</v>
      </c>
      <c r="G14" s="49">
        <v>213.96634</v>
      </c>
      <c r="H14" s="48">
        <f t="shared" si="1"/>
        <v>0.928059016198529</v>
      </c>
    </row>
    <row r="15" ht="22.75" customHeight="1" spans="1:8">
      <c r="A15" s="54" t="s">
        <v>52</v>
      </c>
      <c r="B15" s="54" t="s">
        <v>53</v>
      </c>
      <c r="C15" s="74">
        <v>29</v>
      </c>
      <c r="D15" s="74">
        <v>28.1211</v>
      </c>
      <c r="E15" s="74">
        <v>2.6211</v>
      </c>
      <c r="F15" s="53">
        <f t="shared" si="0"/>
        <v>0.0932075914526815</v>
      </c>
      <c r="G15" s="49">
        <v>11.8211</v>
      </c>
      <c r="H15" s="48">
        <f t="shared" si="1"/>
        <v>0.221730634204939</v>
      </c>
    </row>
    <row r="16" ht="22.75" customHeight="1" spans="1:8">
      <c r="A16" s="54" t="s">
        <v>54</v>
      </c>
      <c r="B16" s="54" t="s">
        <v>55</v>
      </c>
      <c r="C16" s="74">
        <v>14</v>
      </c>
      <c r="D16" s="74">
        <v>13.1211</v>
      </c>
      <c r="E16" s="74">
        <v>0.1211</v>
      </c>
      <c r="F16" s="53">
        <f t="shared" si="0"/>
        <v>0.00922940911966222</v>
      </c>
      <c r="G16" s="49">
        <v>11.8211</v>
      </c>
      <c r="H16" s="48">
        <f t="shared" si="1"/>
        <v>0.0102443934997589</v>
      </c>
    </row>
    <row r="17" ht="22.75" customHeight="1" spans="1:8">
      <c r="A17" s="54" t="s">
        <v>56</v>
      </c>
      <c r="B17" s="54" t="s">
        <v>57</v>
      </c>
      <c r="C17" s="74">
        <v>15</v>
      </c>
      <c r="D17" s="74">
        <v>15</v>
      </c>
      <c r="E17" s="74">
        <v>2.5</v>
      </c>
      <c r="F17" s="53">
        <f t="shared" si="0"/>
        <v>0.166666666666667</v>
      </c>
      <c r="G17" s="49">
        <v>0</v>
      </c>
      <c r="H17" s="48"/>
    </row>
    <row r="18" ht="22.75" customHeight="1" spans="1:8">
      <c r="A18" s="54" t="s">
        <v>58</v>
      </c>
      <c r="B18" s="54" t="s">
        <v>59</v>
      </c>
      <c r="C18" s="74">
        <v>9</v>
      </c>
      <c r="D18" s="74">
        <v>12.5</v>
      </c>
      <c r="E18" s="74">
        <v>9.212498</v>
      </c>
      <c r="F18" s="53">
        <f t="shared" si="0"/>
        <v>0.73699984</v>
      </c>
      <c r="G18" s="49">
        <v>13.11312</v>
      </c>
      <c r="H18" s="48">
        <f t="shared" si="1"/>
        <v>0.702540509047427</v>
      </c>
    </row>
    <row r="19" ht="22.75" customHeight="1" spans="1:8">
      <c r="A19" s="54" t="s">
        <v>60</v>
      </c>
      <c r="B19" s="54" t="s">
        <v>61</v>
      </c>
      <c r="C19" s="74">
        <v>9</v>
      </c>
      <c r="D19" s="74">
        <v>12.5</v>
      </c>
      <c r="E19" s="74">
        <v>9.212498</v>
      </c>
      <c r="F19" s="53">
        <f t="shared" si="0"/>
        <v>0.73699984</v>
      </c>
      <c r="G19" s="49">
        <v>13.11312</v>
      </c>
      <c r="H19" s="48">
        <f t="shared" si="1"/>
        <v>0.702540509047427</v>
      </c>
    </row>
    <row r="20" ht="22.75" customHeight="1" spans="1:8">
      <c r="A20" s="54" t="s">
        <v>62</v>
      </c>
      <c r="B20" s="54" t="s">
        <v>63</v>
      </c>
      <c r="C20" s="74">
        <v>311.224</v>
      </c>
      <c r="D20" s="74">
        <v>308.107889</v>
      </c>
      <c r="E20" s="74">
        <v>280.280544</v>
      </c>
      <c r="F20" s="53">
        <f t="shared" si="0"/>
        <v>0.90968311428079</v>
      </c>
      <c r="G20" s="40">
        <v>0</v>
      </c>
      <c r="H20" s="48"/>
    </row>
    <row r="21" ht="22.75" customHeight="1" spans="1:8">
      <c r="A21" s="54" t="s">
        <v>64</v>
      </c>
      <c r="B21" s="54" t="s">
        <v>65</v>
      </c>
      <c r="C21" s="74">
        <v>311.224</v>
      </c>
      <c r="D21" s="74">
        <v>308.107889</v>
      </c>
      <c r="E21" s="74">
        <v>280.280544</v>
      </c>
      <c r="F21" s="53">
        <f t="shared" si="0"/>
        <v>0.90968311428079</v>
      </c>
      <c r="G21" s="40">
        <v>0</v>
      </c>
      <c r="H21" s="48"/>
    </row>
    <row r="22" ht="22.75" customHeight="1" spans="1:8">
      <c r="A22" s="54" t="s">
        <v>66</v>
      </c>
      <c r="B22" s="54" t="s">
        <v>67</v>
      </c>
      <c r="C22" s="74">
        <v>57.31</v>
      </c>
      <c r="D22" s="74">
        <v>52.31</v>
      </c>
      <c r="E22" s="74">
        <v>49.598544</v>
      </c>
      <c r="F22" s="53">
        <f t="shared" si="0"/>
        <v>0.948165627987</v>
      </c>
      <c r="G22" s="49">
        <v>51.32107</v>
      </c>
      <c r="H22" s="48">
        <f t="shared" si="1"/>
        <v>0.966436280459468</v>
      </c>
    </row>
    <row r="23" ht="22.75" customHeight="1" spans="1:8">
      <c r="A23" s="54" t="s">
        <v>68</v>
      </c>
      <c r="B23" s="54" t="s">
        <v>69</v>
      </c>
      <c r="C23" s="74">
        <v>57.31</v>
      </c>
      <c r="D23" s="74">
        <v>52.31</v>
      </c>
      <c r="E23" s="74">
        <v>49.598544</v>
      </c>
      <c r="F23" s="53">
        <f t="shared" si="0"/>
        <v>0.948165627987</v>
      </c>
      <c r="G23" s="49">
        <v>51.32107</v>
      </c>
      <c r="H23" s="48">
        <f t="shared" si="1"/>
        <v>0.966436280459468</v>
      </c>
    </row>
    <row r="24" ht="22.75" customHeight="1" spans="1:8">
      <c r="A24" s="54" t="s">
        <v>70</v>
      </c>
      <c r="B24" s="54" t="s">
        <v>71</v>
      </c>
      <c r="C24" s="74">
        <v>325.105916</v>
      </c>
      <c r="D24" s="74">
        <v>288.798416</v>
      </c>
      <c r="E24" s="74">
        <v>249.336554</v>
      </c>
      <c r="F24" s="53">
        <f t="shared" si="0"/>
        <v>0.863358454154402</v>
      </c>
      <c r="G24" s="49">
        <v>141.418852</v>
      </c>
      <c r="H24" s="48">
        <f t="shared" ref="H24:H55" si="2">E24/G24</f>
        <v>1.76310690175876</v>
      </c>
    </row>
    <row r="25" ht="22.75" customHeight="1" spans="1:8">
      <c r="A25" s="54" t="s">
        <v>72</v>
      </c>
      <c r="B25" s="54" t="s">
        <v>73</v>
      </c>
      <c r="C25" s="74">
        <v>325.105916</v>
      </c>
      <c r="D25" s="74">
        <v>288.798416</v>
      </c>
      <c r="E25" s="74">
        <v>249.336554</v>
      </c>
      <c r="F25" s="53">
        <f t="shared" si="0"/>
        <v>0.863358454154402</v>
      </c>
      <c r="G25" s="49">
        <v>141.418852</v>
      </c>
      <c r="H25" s="48">
        <f t="shared" si="2"/>
        <v>1.76310690175876</v>
      </c>
    </row>
    <row r="26" ht="22.75" customHeight="1" spans="1:8">
      <c r="A26" s="54" t="s">
        <v>74</v>
      </c>
      <c r="B26" s="54" t="s">
        <v>75</v>
      </c>
      <c r="C26" s="74">
        <v>114</v>
      </c>
      <c r="D26" s="74">
        <v>121</v>
      </c>
      <c r="E26" s="74">
        <v>113.252759</v>
      </c>
      <c r="F26" s="53">
        <f t="shared" si="0"/>
        <v>0.935973214876033</v>
      </c>
      <c r="G26" s="49">
        <v>100.446962</v>
      </c>
      <c r="H26" s="48">
        <f t="shared" si="2"/>
        <v>1.12748814643095</v>
      </c>
    </row>
    <row r="27" ht="22.75" customHeight="1" spans="1:8">
      <c r="A27" s="54" t="s">
        <v>76</v>
      </c>
      <c r="B27" s="54" t="s">
        <v>77</v>
      </c>
      <c r="C27" s="74">
        <v>114</v>
      </c>
      <c r="D27" s="74">
        <v>121</v>
      </c>
      <c r="E27" s="74">
        <v>113.252759</v>
      </c>
      <c r="F27" s="53">
        <f t="shared" si="0"/>
        <v>0.935973214876033</v>
      </c>
      <c r="G27" s="49">
        <v>100.446962</v>
      </c>
      <c r="H27" s="48">
        <f t="shared" si="2"/>
        <v>1.12748814643095</v>
      </c>
    </row>
    <row r="28" ht="22.75" customHeight="1" spans="1:8">
      <c r="A28" s="54" t="s">
        <v>78</v>
      </c>
      <c r="B28" s="54" t="s">
        <v>79</v>
      </c>
      <c r="C28" s="74">
        <v>5</v>
      </c>
      <c r="D28" s="74">
        <v>5</v>
      </c>
      <c r="E28" s="74">
        <v>3.22226</v>
      </c>
      <c r="F28" s="53">
        <f t="shared" si="0"/>
        <v>0.644452</v>
      </c>
      <c r="G28" s="49">
        <v>2.717074</v>
      </c>
      <c r="H28" s="48">
        <f t="shared" si="2"/>
        <v>1.18593015869277</v>
      </c>
    </row>
    <row r="29" ht="22.75" customHeight="1" spans="1:8">
      <c r="A29" s="54" t="s">
        <v>80</v>
      </c>
      <c r="B29" s="54" t="s">
        <v>81</v>
      </c>
      <c r="C29" s="74">
        <v>5</v>
      </c>
      <c r="D29" s="74">
        <v>5</v>
      </c>
      <c r="E29" s="74">
        <v>3.22226</v>
      </c>
      <c r="F29" s="53">
        <f t="shared" si="0"/>
        <v>0.644452</v>
      </c>
      <c r="G29" s="49">
        <v>2.717074</v>
      </c>
      <c r="H29" s="48">
        <f t="shared" si="2"/>
        <v>1.18593015869277</v>
      </c>
    </row>
    <row r="30" ht="22.75" customHeight="1" spans="1:8">
      <c r="A30" s="54" t="s">
        <v>82</v>
      </c>
      <c r="B30" s="54" t="s">
        <v>83</v>
      </c>
      <c r="C30" s="74">
        <v>404.336</v>
      </c>
      <c r="D30" s="74">
        <v>370.08111</v>
      </c>
      <c r="E30" s="74">
        <v>344.505506</v>
      </c>
      <c r="F30" s="53">
        <f t="shared" si="0"/>
        <v>0.93089189556311</v>
      </c>
      <c r="G30" s="49">
        <v>318.590444</v>
      </c>
      <c r="H30" s="48">
        <f t="shared" si="2"/>
        <v>1.08134287292057</v>
      </c>
    </row>
    <row r="31" ht="22.75" customHeight="1" spans="1:8">
      <c r="A31" s="54" t="s">
        <v>84</v>
      </c>
      <c r="B31" s="54" t="s">
        <v>85</v>
      </c>
      <c r="C31" s="74">
        <v>372.336</v>
      </c>
      <c r="D31" s="74">
        <v>338.08111</v>
      </c>
      <c r="E31" s="74">
        <v>318.682452</v>
      </c>
      <c r="F31" s="53">
        <f t="shared" si="0"/>
        <v>0.942621289902888</v>
      </c>
      <c r="G31" s="49">
        <v>294.946015</v>
      </c>
      <c r="H31" s="48">
        <f t="shared" si="2"/>
        <v>1.08047722563738</v>
      </c>
    </row>
    <row r="32" ht="22.75" customHeight="1" spans="1:8">
      <c r="A32" s="54" t="s">
        <v>86</v>
      </c>
      <c r="B32" s="54" t="s">
        <v>83</v>
      </c>
      <c r="C32" s="74">
        <v>32</v>
      </c>
      <c r="D32" s="74">
        <v>32</v>
      </c>
      <c r="E32" s="74">
        <v>25.823054</v>
      </c>
      <c r="F32" s="53">
        <f t="shared" si="0"/>
        <v>0.8069704375</v>
      </c>
      <c r="G32" s="49">
        <v>23.644429</v>
      </c>
      <c r="H32" s="48">
        <f t="shared" si="2"/>
        <v>1.092141155111</v>
      </c>
    </row>
    <row r="33" ht="22.75" customHeight="1" spans="1:8">
      <c r="A33" s="54" t="s">
        <v>87</v>
      </c>
      <c r="B33" s="54" t="s">
        <v>88</v>
      </c>
      <c r="C33" s="74">
        <v>0</v>
      </c>
      <c r="D33" s="74">
        <v>0.4</v>
      </c>
      <c r="E33" s="74">
        <v>0</v>
      </c>
      <c r="F33" s="53">
        <f t="shared" si="0"/>
        <v>0</v>
      </c>
      <c r="G33" s="40">
        <v>0</v>
      </c>
      <c r="H33" s="48"/>
    </row>
    <row r="34" ht="22.75" customHeight="1" spans="1:8">
      <c r="A34" s="54" t="s">
        <v>89</v>
      </c>
      <c r="B34" s="54" t="s">
        <v>90</v>
      </c>
      <c r="C34" s="74">
        <v>0</v>
      </c>
      <c r="D34" s="74">
        <v>0.4</v>
      </c>
      <c r="E34" s="74">
        <v>0</v>
      </c>
      <c r="F34" s="53">
        <f t="shared" si="0"/>
        <v>0</v>
      </c>
      <c r="G34" s="40">
        <v>0</v>
      </c>
      <c r="H34" s="48"/>
    </row>
    <row r="35" ht="22.75" customHeight="1" spans="1:8">
      <c r="A35" s="54" t="s">
        <v>91</v>
      </c>
      <c r="B35" s="54" t="s">
        <v>92</v>
      </c>
      <c r="C35" s="74">
        <v>77</v>
      </c>
      <c r="D35" s="74">
        <v>115</v>
      </c>
      <c r="E35" s="74">
        <v>44.67216</v>
      </c>
      <c r="F35" s="53">
        <f t="shared" si="0"/>
        <v>0.388453565217391</v>
      </c>
      <c r="G35" s="49">
        <v>286.1237</v>
      </c>
      <c r="H35" s="48">
        <f t="shared" si="2"/>
        <v>0.156128835185621</v>
      </c>
    </row>
    <row r="36" ht="22.75" customHeight="1" spans="1:8">
      <c r="A36" s="54" t="s">
        <v>93</v>
      </c>
      <c r="B36" s="54" t="s">
        <v>92</v>
      </c>
      <c r="C36" s="74">
        <v>77</v>
      </c>
      <c r="D36" s="74">
        <v>115</v>
      </c>
      <c r="E36" s="74">
        <v>44.67216</v>
      </c>
      <c r="F36" s="53">
        <f t="shared" si="0"/>
        <v>0.388453565217391</v>
      </c>
      <c r="G36" s="49">
        <v>286.1237</v>
      </c>
      <c r="H36" s="48">
        <f t="shared" si="2"/>
        <v>0.156128835185621</v>
      </c>
    </row>
    <row r="37" ht="22.75" customHeight="1" spans="1:8">
      <c r="A37" s="56" t="s">
        <v>94</v>
      </c>
      <c r="B37" s="56" t="s">
        <v>95</v>
      </c>
      <c r="C37" s="80">
        <v>32.2</v>
      </c>
      <c r="D37" s="80">
        <v>25.2</v>
      </c>
      <c r="E37" s="80">
        <v>24.58288</v>
      </c>
      <c r="F37" s="53">
        <f t="shared" si="0"/>
        <v>0.975511111111111</v>
      </c>
      <c r="G37" s="47">
        <v>17.04479</v>
      </c>
      <c r="H37" s="48">
        <f t="shared" si="2"/>
        <v>1.442251855259</v>
      </c>
    </row>
    <row r="38" ht="22.75" customHeight="1" spans="1:8">
      <c r="A38" s="54" t="s">
        <v>96</v>
      </c>
      <c r="B38" s="54" t="s">
        <v>97</v>
      </c>
      <c r="C38" s="74">
        <v>32.2</v>
      </c>
      <c r="D38" s="74">
        <v>25.2</v>
      </c>
      <c r="E38" s="74">
        <v>24.58288</v>
      </c>
      <c r="F38" s="53">
        <f t="shared" si="0"/>
        <v>0.975511111111111</v>
      </c>
      <c r="G38" s="49">
        <v>17.04479</v>
      </c>
      <c r="H38" s="48">
        <f t="shared" si="2"/>
        <v>1.442251855259</v>
      </c>
    </row>
    <row r="39" ht="22.75" customHeight="1" spans="1:8">
      <c r="A39" s="54" t="s">
        <v>98</v>
      </c>
      <c r="B39" s="54" t="s">
        <v>99</v>
      </c>
      <c r="C39" s="74">
        <v>32.2</v>
      </c>
      <c r="D39" s="74">
        <v>25.2</v>
      </c>
      <c r="E39" s="74">
        <v>24.58288</v>
      </c>
      <c r="F39" s="53">
        <f t="shared" si="0"/>
        <v>0.975511111111111</v>
      </c>
      <c r="G39" s="49">
        <v>17.04479</v>
      </c>
      <c r="H39" s="48">
        <f t="shared" si="2"/>
        <v>1.442251855259</v>
      </c>
    </row>
    <row r="40" ht="22.75" customHeight="1" spans="1:8">
      <c r="A40" s="56" t="s">
        <v>100</v>
      </c>
      <c r="B40" s="56" t="s">
        <v>101</v>
      </c>
      <c r="C40" s="80">
        <v>413.25</v>
      </c>
      <c r="D40" s="80">
        <v>400.24</v>
      </c>
      <c r="E40" s="80">
        <v>400.23374</v>
      </c>
      <c r="F40" s="53">
        <f t="shared" si="0"/>
        <v>0.999984359384369</v>
      </c>
      <c r="G40" s="47">
        <v>559.864373</v>
      </c>
      <c r="H40" s="48">
        <f t="shared" si="2"/>
        <v>0.714876243786279</v>
      </c>
    </row>
    <row r="41" ht="22.75" customHeight="1" spans="1:8">
      <c r="A41" s="54" t="s">
        <v>102</v>
      </c>
      <c r="B41" s="54" t="s">
        <v>103</v>
      </c>
      <c r="C41" s="74">
        <v>2</v>
      </c>
      <c r="D41" s="74">
        <v>2</v>
      </c>
      <c r="E41" s="74">
        <v>1.99374</v>
      </c>
      <c r="F41" s="53">
        <f t="shared" si="0"/>
        <v>0.99687</v>
      </c>
      <c r="G41" s="49">
        <v>8</v>
      </c>
      <c r="H41" s="48">
        <f t="shared" si="2"/>
        <v>0.2492175</v>
      </c>
    </row>
    <row r="42" ht="22.75" customHeight="1" spans="1:8">
      <c r="A42" s="54" t="s">
        <v>104</v>
      </c>
      <c r="B42" s="54" t="s">
        <v>105</v>
      </c>
      <c r="C42" s="74">
        <v>2</v>
      </c>
      <c r="D42" s="74">
        <v>2</v>
      </c>
      <c r="E42" s="74">
        <v>1.99374</v>
      </c>
      <c r="F42" s="53">
        <f t="shared" si="0"/>
        <v>0.99687</v>
      </c>
      <c r="G42" s="49">
        <v>8</v>
      </c>
      <c r="H42" s="48">
        <f t="shared" si="2"/>
        <v>0.2492175</v>
      </c>
    </row>
    <row r="43" ht="22.75" customHeight="1" spans="1:8">
      <c r="A43" s="54">
        <v>20699</v>
      </c>
      <c r="B43" s="46" t="s">
        <v>101</v>
      </c>
      <c r="C43" s="74">
        <v>411.25</v>
      </c>
      <c r="D43" s="81">
        <v>398.24</v>
      </c>
      <c r="E43" s="74">
        <v>398.24</v>
      </c>
      <c r="F43" s="53">
        <f t="shared" si="0"/>
        <v>1</v>
      </c>
      <c r="G43" s="49">
        <v>551.864373</v>
      </c>
      <c r="H43" s="48">
        <f t="shared" si="2"/>
        <v>0.721626579797352</v>
      </c>
    </row>
    <row r="44" ht="22.75" customHeight="1" spans="1:8">
      <c r="A44" s="54">
        <v>2069999</v>
      </c>
      <c r="B44" s="50" t="s">
        <v>106</v>
      </c>
      <c r="C44" s="74">
        <v>411.25</v>
      </c>
      <c r="D44" s="82">
        <v>398.24</v>
      </c>
      <c r="E44" s="74">
        <v>398.24</v>
      </c>
      <c r="F44" s="53">
        <f t="shared" si="0"/>
        <v>1</v>
      </c>
      <c r="G44" s="49">
        <v>551.864373</v>
      </c>
      <c r="H44" s="48">
        <f t="shared" si="2"/>
        <v>0.721626579797352</v>
      </c>
    </row>
    <row r="45" ht="22.75" customHeight="1" spans="1:8">
      <c r="A45" s="56" t="s">
        <v>107</v>
      </c>
      <c r="B45" s="56" t="s">
        <v>108</v>
      </c>
      <c r="C45" s="80">
        <v>344.8202</v>
      </c>
      <c r="D45" s="80">
        <v>260.3702</v>
      </c>
      <c r="E45" s="80">
        <v>132.497858</v>
      </c>
      <c r="F45" s="53">
        <f t="shared" si="0"/>
        <v>0.508882575655739</v>
      </c>
      <c r="G45" s="47">
        <v>250.746863</v>
      </c>
      <c r="H45" s="48">
        <f t="shared" si="2"/>
        <v>0.52841282405196</v>
      </c>
    </row>
    <row r="46" ht="22.75" customHeight="1" spans="1:8">
      <c r="A46" s="54" t="s">
        <v>109</v>
      </c>
      <c r="B46" s="54" t="s">
        <v>110</v>
      </c>
      <c r="C46" s="74">
        <v>148.3502</v>
      </c>
      <c r="D46" s="74">
        <v>72.0502</v>
      </c>
      <c r="E46" s="74">
        <v>6.352576</v>
      </c>
      <c r="F46" s="53">
        <f t="shared" si="0"/>
        <v>0.0881687490111061</v>
      </c>
      <c r="G46" s="49">
        <v>54.0181</v>
      </c>
      <c r="H46" s="48">
        <f t="shared" si="2"/>
        <v>0.117600878224151</v>
      </c>
    </row>
    <row r="47" ht="22.75" customHeight="1" spans="1:8">
      <c r="A47" s="54" t="s">
        <v>111</v>
      </c>
      <c r="B47" s="54" t="s">
        <v>112</v>
      </c>
      <c r="C47" s="74">
        <v>0.0502</v>
      </c>
      <c r="D47" s="74">
        <v>0.5502</v>
      </c>
      <c r="E47" s="74">
        <v>0</v>
      </c>
      <c r="F47" s="53">
        <f t="shared" si="0"/>
        <v>0</v>
      </c>
      <c r="G47" s="49">
        <v>0.9498</v>
      </c>
      <c r="H47" s="48">
        <f t="shared" si="2"/>
        <v>0</v>
      </c>
    </row>
    <row r="48" ht="22.75" customHeight="1" spans="1:8">
      <c r="A48" s="54" t="s">
        <v>113</v>
      </c>
      <c r="B48" s="54" t="s">
        <v>114</v>
      </c>
      <c r="C48" s="74">
        <v>148.3</v>
      </c>
      <c r="D48" s="74">
        <v>71.5</v>
      </c>
      <c r="E48" s="74">
        <v>6.352576</v>
      </c>
      <c r="F48" s="53">
        <f t="shared" si="0"/>
        <v>0.0888472167832168</v>
      </c>
      <c r="G48" s="49">
        <v>53.0683</v>
      </c>
      <c r="H48" s="48">
        <f t="shared" si="2"/>
        <v>0.11970566232572</v>
      </c>
    </row>
    <row r="49" ht="22.75" customHeight="1" spans="1:8">
      <c r="A49" s="54" t="s">
        <v>115</v>
      </c>
      <c r="B49" s="54" t="s">
        <v>116</v>
      </c>
      <c r="C49" s="74">
        <v>196.47</v>
      </c>
      <c r="D49" s="74">
        <v>188.32</v>
      </c>
      <c r="E49" s="74">
        <v>126.145282</v>
      </c>
      <c r="F49" s="53">
        <f t="shared" si="0"/>
        <v>0.669845380203908</v>
      </c>
      <c r="G49" s="49">
        <v>196.728763</v>
      </c>
      <c r="H49" s="48">
        <f t="shared" si="2"/>
        <v>0.641214228546743</v>
      </c>
    </row>
    <row r="50" ht="22.75" customHeight="1" spans="1:8">
      <c r="A50" s="54" t="s">
        <v>117</v>
      </c>
      <c r="B50" s="54" t="s">
        <v>116</v>
      </c>
      <c r="C50" s="74">
        <v>196.47</v>
      </c>
      <c r="D50" s="74">
        <v>188.32</v>
      </c>
      <c r="E50" s="74">
        <v>126.145282</v>
      </c>
      <c r="F50" s="53">
        <f t="shared" si="0"/>
        <v>0.669845380203908</v>
      </c>
      <c r="G50" s="49">
        <v>196.728763</v>
      </c>
      <c r="H50" s="48">
        <f t="shared" si="2"/>
        <v>0.641214228546743</v>
      </c>
    </row>
    <row r="51" ht="22.75" customHeight="1" spans="1:8">
      <c r="A51" s="56" t="s">
        <v>118</v>
      </c>
      <c r="B51" s="56" t="s">
        <v>119</v>
      </c>
      <c r="C51" s="80">
        <v>15485.993934</v>
      </c>
      <c r="D51" s="80">
        <v>16508.07309</v>
      </c>
      <c r="E51" s="80">
        <v>15559.157685</v>
      </c>
      <c r="F51" s="53">
        <f t="shared" si="0"/>
        <v>0.942518100094019</v>
      </c>
      <c r="G51" s="47">
        <v>15227.966712</v>
      </c>
      <c r="H51" s="48">
        <f t="shared" si="2"/>
        <v>1.02174886373629</v>
      </c>
    </row>
    <row r="52" ht="22.75" customHeight="1" spans="1:8">
      <c r="A52" s="54" t="s">
        <v>120</v>
      </c>
      <c r="B52" s="54" t="s">
        <v>121</v>
      </c>
      <c r="C52" s="74">
        <v>1152.2274</v>
      </c>
      <c r="D52" s="74">
        <v>1086.88009</v>
      </c>
      <c r="E52" s="74">
        <v>1059.938642</v>
      </c>
      <c r="F52" s="53">
        <f t="shared" si="0"/>
        <v>0.975212124826024</v>
      </c>
      <c r="G52" s="49">
        <v>1009.913762</v>
      </c>
      <c r="H52" s="48">
        <f t="shared" si="2"/>
        <v>1.0495338135614</v>
      </c>
    </row>
    <row r="53" ht="22.75" customHeight="1" spans="1:8">
      <c r="A53" s="54" t="s">
        <v>122</v>
      </c>
      <c r="B53" s="54" t="s">
        <v>123</v>
      </c>
      <c r="C53" s="74">
        <v>1152.2274</v>
      </c>
      <c r="D53" s="74">
        <v>1086.88009</v>
      </c>
      <c r="E53" s="74">
        <v>1059.938642</v>
      </c>
      <c r="F53" s="53">
        <f t="shared" si="0"/>
        <v>0.975212124826024</v>
      </c>
      <c r="G53" s="49">
        <v>1009.913762</v>
      </c>
      <c r="H53" s="48">
        <f t="shared" si="2"/>
        <v>1.0495338135614</v>
      </c>
    </row>
    <row r="54" ht="22.75" customHeight="1" spans="1:8">
      <c r="A54" s="54" t="s">
        <v>124</v>
      </c>
      <c r="B54" s="54" t="s">
        <v>125</v>
      </c>
      <c r="C54" s="74">
        <v>1040.168</v>
      </c>
      <c r="D54" s="74">
        <v>1020.7152</v>
      </c>
      <c r="E54" s="74">
        <v>955.211933</v>
      </c>
      <c r="F54" s="53">
        <f t="shared" si="0"/>
        <v>0.935826108007405</v>
      </c>
      <c r="G54" s="49">
        <v>1104.085349</v>
      </c>
      <c r="H54" s="48">
        <f t="shared" si="2"/>
        <v>0.865161315531595</v>
      </c>
    </row>
    <row r="55" ht="22.75" customHeight="1" spans="1:8">
      <c r="A55" s="54" t="s">
        <v>126</v>
      </c>
      <c r="B55" s="54" t="s">
        <v>127</v>
      </c>
      <c r="C55" s="74">
        <v>100.332</v>
      </c>
      <c r="D55" s="74">
        <v>101.332</v>
      </c>
      <c r="E55" s="74">
        <v>78.254</v>
      </c>
      <c r="F55" s="53">
        <f t="shared" si="0"/>
        <v>0.772253582283978</v>
      </c>
      <c r="G55" s="49">
        <v>1.281</v>
      </c>
      <c r="H55" s="48">
        <f t="shared" si="2"/>
        <v>61.088212334114</v>
      </c>
    </row>
    <row r="56" ht="22.75" customHeight="1" spans="1:8">
      <c r="A56" s="54" t="s">
        <v>128</v>
      </c>
      <c r="B56" s="54" t="s">
        <v>129</v>
      </c>
      <c r="C56" s="74">
        <v>225.974</v>
      </c>
      <c r="D56" s="74">
        <v>220.214</v>
      </c>
      <c r="E56" s="74">
        <v>205.7713</v>
      </c>
      <c r="F56" s="53">
        <f t="shared" si="0"/>
        <v>0.934415159799104</v>
      </c>
      <c r="G56" s="49">
        <v>183.015</v>
      </c>
      <c r="H56" s="48">
        <f t="shared" ref="H56:H88" si="3">E56/G56</f>
        <v>1.12434117422069</v>
      </c>
    </row>
    <row r="57" ht="22.75" customHeight="1" spans="1:8">
      <c r="A57" s="54" t="s">
        <v>130</v>
      </c>
      <c r="B57" s="54" t="s">
        <v>131</v>
      </c>
      <c r="C57" s="74">
        <v>470.65</v>
      </c>
      <c r="D57" s="74">
        <v>457.495</v>
      </c>
      <c r="E57" s="74">
        <v>442.81132</v>
      </c>
      <c r="F57" s="53">
        <f t="shared" si="0"/>
        <v>0.967904173816107</v>
      </c>
      <c r="G57" s="49">
        <v>613.022699</v>
      </c>
      <c r="H57" s="48">
        <f t="shared" si="3"/>
        <v>0.722340821510102</v>
      </c>
    </row>
    <row r="58" ht="22.75" customHeight="1" spans="1:8">
      <c r="A58" s="54" t="s">
        <v>132</v>
      </c>
      <c r="B58" s="54" t="s">
        <v>133</v>
      </c>
      <c r="C58" s="74">
        <v>240</v>
      </c>
      <c r="D58" s="74">
        <v>237.8222</v>
      </c>
      <c r="E58" s="74">
        <v>227.575313</v>
      </c>
      <c r="F58" s="53">
        <f t="shared" si="0"/>
        <v>0.956913664914377</v>
      </c>
      <c r="G58" s="49">
        <v>306.28665</v>
      </c>
      <c r="H58" s="48">
        <f t="shared" si="3"/>
        <v>0.743014143776753</v>
      </c>
    </row>
    <row r="59" ht="22.75" customHeight="1" spans="1:8">
      <c r="A59" s="54" t="s">
        <v>134</v>
      </c>
      <c r="B59" s="54" t="s">
        <v>135</v>
      </c>
      <c r="C59" s="74">
        <v>3.212</v>
      </c>
      <c r="D59" s="74">
        <v>3.852</v>
      </c>
      <c r="E59" s="74">
        <v>0.8</v>
      </c>
      <c r="F59" s="53">
        <f t="shared" si="0"/>
        <v>0.207684319833853</v>
      </c>
      <c r="G59" s="49">
        <v>0.48</v>
      </c>
      <c r="H59" s="48">
        <f t="shared" si="3"/>
        <v>1.66666666666667</v>
      </c>
    </row>
    <row r="60" ht="22.75" customHeight="1" spans="1:8">
      <c r="A60" s="54" t="s">
        <v>136</v>
      </c>
      <c r="B60" s="54" t="s">
        <v>137</v>
      </c>
      <c r="C60" s="74">
        <v>10238.571385</v>
      </c>
      <c r="D60" s="74">
        <v>11414.911751</v>
      </c>
      <c r="E60" s="74">
        <v>11244.30194</v>
      </c>
      <c r="F60" s="53">
        <f t="shared" si="0"/>
        <v>0.985053777486711</v>
      </c>
      <c r="G60" s="49">
        <v>11033.313787</v>
      </c>
      <c r="H60" s="48">
        <f t="shared" si="3"/>
        <v>1.01912282720071</v>
      </c>
    </row>
    <row r="61" ht="22.75" customHeight="1" spans="1:8">
      <c r="A61" s="54" t="s">
        <v>138</v>
      </c>
      <c r="B61" s="54" t="s">
        <v>139</v>
      </c>
      <c r="C61" s="74">
        <v>3.582082</v>
      </c>
      <c r="D61" s="74">
        <v>3.582082</v>
      </c>
      <c r="E61" s="74">
        <v>2.000328</v>
      </c>
      <c r="F61" s="53">
        <f t="shared" si="0"/>
        <v>0.558426077348313</v>
      </c>
      <c r="G61" s="49">
        <v>0.588478</v>
      </c>
      <c r="H61" s="48">
        <f t="shared" si="3"/>
        <v>3.39915510860219</v>
      </c>
    </row>
    <row r="62" ht="22.75" customHeight="1" spans="1:8">
      <c r="A62" s="54" t="s">
        <v>140</v>
      </c>
      <c r="B62" s="54" t="s">
        <v>141</v>
      </c>
      <c r="C62" s="74">
        <v>10234.989303</v>
      </c>
      <c r="D62" s="74">
        <v>11411.329669</v>
      </c>
      <c r="E62" s="74">
        <v>11242.301612</v>
      </c>
      <c r="F62" s="53">
        <f t="shared" si="0"/>
        <v>0.98518769837496</v>
      </c>
      <c r="G62" s="49">
        <v>11032.725309</v>
      </c>
      <c r="H62" s="48">
        <f t="shared" si="3"/>
        <v>1.01899587791142</v>
      </c>
    </row>
    <row r="63" ht="22.75" customHeight="1" spans="1:8">
      <c r="A63" s="54" t="s">
        <v>142</v>
      </c>
      <c r="B63" s="54" t="s">
        <v>143</v>
      </c>
      <c r="C63" s="74">
        <v>153.13</v>
      </c>
      <c r="D63" s="74">
        <v>144.63</v>
      </c>
      <c r="E63" s="74">
        <v>136.54225</v>
      </c>
      <c r="F63" s="53">
        <f t="shared" si="0"/>
        <v>0.944079720666528</v>
      </c>
      <c r="G63" s="49">
        <v>141.495379</v>
      </c>
      <c r="H63" s="48">
        <f t="shared" si="3"/>
        <v>0.964994411584282</v>
      </c>
    </row>
    <row r="64" ht="22.75" customHeight="1" spans="1:8">
      <c r="A64" s="54" t="s">
        <v>144</v>
      </c>
      <c r="B64" s="54" t="s">
        <v>145</v>
      </c>
      <c r="C64" s="74">
        <v>2.93</v>
      </c>
      <c r="D64" s="74">
        <v>2.93</v>
      </c>
      <c r="E64" s="74">
        <v>2.93</v>
      </c>
      <c r="F64" s="53">
        <f t="shared" si="0"/>
        <v>1</v>
      </c>
      <c r="G64" s="49">
        <v>41.28</v>
      </c>
      <c r="H64" s="48">
        <f t="shared" si="3"/>
        <v>0.0709786821705426</v>
      </c>
    </row>
    <row r="65" ht="22.75" customHeight="1" spans="1:8">
      <c r="A65" s="54" t="s">
        <v>146</v>
      </c>
      <c r="B65" s="54" t="s">
        <v>147</v>
      </c>
      <c r="C65" s="83">
        <v>150.2</v>
      </c>
      <c r="D65" s="74">
        <v>141.7</v>
      </c>
      <c r="E65" s="74">
        <v>133.61225</v>
      </c>
      <c r="F65" s="53">
        <f t="shared" si="0"/>
        <v>0.942923429781228</v>
      </c>
      <c r="G65" s="49">
        <v>100.215379</v>
      </c>
      <c r="H65" s="48">
        <f t="shared" si="3"/>
        <v>1.33325095742042</v>
      </c>
    </row>
    <row r="66" ht="22.75" customHeight="1" spans="1:8">
      <c r="A66" s="46" t="s">
        <v>148</v>
      </c>
      <c r="B66" s="84" t="s">
        <v>149</v>
      </c>
      <c r="C66" s="85">
        <v>0</v>
      </c>
      <c r="D66" s="85">
        <v>0</v>
      </c>
      <c r="E66" s="85">
        <v>0</v>
      </c>
      <c r="F66" s="53">
        <v>0</v>
      </c>
      <c r="G66" s="49">
        <v>0.7</v>
      </c>
      <c r="H66" s="48">
        <f t="shared" si="3"/>
        <v>0</v>
      </c>
    </row>
    <row r="67" ht="22.75" customHeight="1" spans="1:8">
      <c r="A67" s="50" t="s">
        <v>150</v>
      </c>
      <c r="B67" s="86" t="s">
        <v>151</v>
      </c>
      <c r="C67" s="85">
        <v>0</v>
      </c>
      <c r="D67" s="85">
        <v>0</v>
      </c>
      <c r="E67" s="85">
        <v>0</v>
      </c>
      <c r="F67" s="53">
        <v>0</v>
      </c>
      <c r="G67" s="49">
        <v>0.7</v>
      </c>
      <c r="H67" s="48">
        <f t="shared" si="3"/>
        <v>0</v>
      </c>
    </row>
    <row r="68" ht="22.75" customHeight="1" spans="1:8">
      <c r="A68" s="54" t="s">
        <v>152</v>
      </c>
      <c r="B68" s="54" t="s">
        <v>153</v>
      </c>
      <c r="C68" s="87">
        <v>1582.145933</v>
      </c>
      <c r="D68" s="74">
        <v>1530.854233</v>
      </c>
      <c r="E68" s="74">
        <v>1157.195121</v>
      </c>
      <c r="F68" s="53">
        <f>E68/D68</f>
        <v>0.755914636452522</v>
      </c>
      <c r="G68" s="49">
        <v>947.193533</v>
      </c>
      <c r="H68" s="48">
        <f t="shared" si="3"/>
        <v>1.22170927131953</v>
      </c>
    </row>
    <row r="69" ht="22.75" customHeight="1" spans="1:8">
      <c r="A69" s="54" t="s">
        <v>154</v>
      </c>
      <c r="B69" s="54" t="s">
        <v>155</v>
      </c>
      <c r="C69" s="74">
        <v>408.4</v>
      </c>
      <c r="D69" s="74">
        <v>418.4</v>
      </c>
      <c r="E69" s="74">
        <v>417.698594</v>
      </c>
      <c r="F69" s="53">
        <f>E69/D69</f>
        <v>0.998323599426386</v>
      </c>
      <c r="G69" s="49">
        <v>362.640456</v>
      </c>
      <c r="H69" s="48">
        <f t="shared" si="3"/>
        <v>1.15182569150531</v>
      </c>
    </row>
    <row r="70" ht="22.75" customHeight="1" spans="1:8">
      <c r="A70" s="50" t="s">
        <v>156</v>
      </c>
      <c r="B70" s="50" t="s">
        <v>157</v>
      </c>
      <c r="C70" s="74">
        <v>0</v>
      </c>
      <c r="D70" s="74">
        <v>0</v>
      </c>
      <c r="E70" s="74">
        <v>0</v>
      </c>
      <c r="F70" s="53">
        <v>0</v>
      </c>
      <c r="G70" s="49">
        <v>30</v>
      </c>
      <c r="H70" s="48">
        <f t="shared" si="3"/>
        <v>0</v>
      </c>
    </row>
    <row r="71" ht="22.75" customHeight="1" spans="1:8">
      <c r="A71" s="54" t="s">
        <v>158</v>
      </c>
      <c r="B71" s="54" t="s">
        <v>159</v>
      </c>
      <c r="C71" s="74">
        <v>1170.090653</v>
      </c>
      <c r="D71" s="74">
        <v>1108.798953</v>
      </c>
      <c r="E71" s="74">
        <v>738.500527</v>
      </c>
      <c r="F71" s="53">
        <f>E71/D71</f>
        <v>0.66603645773825</v>
      </c>
      <c r="G71" s="49">
        <v>553.659077</v>
      </c>
      <c r="H71" s="48">
        <f t="shared" si="3"/>
        <v>1.33385427545334</v>
      </c>
    </row>
    <row r="72" ht="22.75" customHeight="1" spans="1:8">
      <c r="A72" s="54" t="s">
        <v>160</v>
      </c>
      <c r="B72" s="54" t="s">
        <v>161</v>
      </c>
      <c r="C72" s="74">
        <v>3.65528</v>
      </c>
      <c r="D72" s="74">
        <v>3.65528</v>
      </c>
      <c r="E72" s="74">
        <v>0.996</v>
      </c>
      <c r="F72" s="53">
        <f>E72/D72</f>
        <v>0.272482545796765</v>
      </c>
      <c r="G72" s="49">
        <v>0.894</v>
      </c>
      <c r="H72" s="48">
        <f t="shared" si="3"/>
        <v>1.11409395973154</v>
      </c>
    </row>
    <row r="73" ht="22.75" customHeight="1" spans="1:8">
      <c r="A73" s="54" t="s">
        <v>162</v>
      </c>
      <c r="B73" s="54" t="s">
        <v>163</v>
      </c>
      <c r="C73" s="74">
        <v>651.827616</v>
      </c>
      <c r="D73" s="74">
        <v>638.197616</v>
      </c>
      <c r="E73" s="74">
        <v>377.155707</v>
      </c>
      <c r="F73" s="53">
        <f>E73/D73</f>
        <v>0.59097009694878</v>
      </c>
      <c r="G73" s="49">
        <v>379.263584</v>
      </c>
      <c r="H73" s="48">
        <f t="shared" si="3"/>
        <v>0.99444218456787</v>
      </c>
    </row>
    <row r="74" ht="22.75" customHeight="1" spans="1:8">
      <c r="A74" s="54" t="s">
        <v>164</v>
      </c>
      <c r="B74" s="54" t="s">
        <v>165</v>
      </c>
      <c r="C74" s="74">
        <v>1.71102</v>
      </c>
      <c r="D74" s="74">
        <v>1.71102</v>
      </c>
      <c r="E74" s="74">
        <v>1.0055</v>
      </c>
      <c r="F74" s="53">
        <f>E74/D74</f>
        <v>0.587661161178712</v>
      </c>
      <c r="G74" s="49">
        <v>3.34168</v>
      </c>
      <c r="H74" s="48">
        <f t="shared" si="3"/>
        <v>0.300896555026214</v>
      </c>
    </row>
    <row r="75" ht="22.75" customHeight="1" spans="1:8">
      <c r="A75" s="54" t="s">
        <v>166</v>
      </c>
      <c r="B75" s="54" t="s">
        <v>167</v>
      </c>
      <c r="C75" s="74">
        <v>273.437476</v>
      </c>
      <c r="D75" s="74">
        <v>273.437476</v>
      </c>
      <c r="E75" s="74">
        <v>164.741717</v>
      </c>
      <c r="F75" s="53">
        <f>E75/D75</f>
        <v>0.602484046480885</v>
      </c>
      <c r="G75" s="49">
        <v>148.544224</v>
      </c>
      <c r="H75" s="48">
        <f t="shared" si="3"/>
        <v>1.10904155384729</v>
      </c>
    </row>
    <row r="76" ht="22.75" customHeight="1" spans="1:8">
      <c r="A76" s="54" t="s">
        <v>168</v>
      </c>
      <c r="B76" s="54" t="s">
        <v>169</v>
      </c>
      <c r="C76" s="74">
        <v>376.67912</v>
      </c>
      <c r="D76" s="74">
        <v>363.04912</v>
      </c>
      <c r="E76" s="74">
        <v>211.40849</v>
      </c>
      <c r="F76" s="53">
        <f t="shared" ref="F76:F93" si="4">E76/D76</f>
        <v>0.582313737601127</v>
      </c>
      <c r="G76" s="49">
        <v>227.37768</v>
      </c>
      <c r="H76" s="48">
        <f t="shared" si="3"/>
        <v>0.929767996577325</v>
      </c>
    </row>
    <row r="77" ht="22.75" customHeight="1" spans="1:8">
      <c r="A77" s="54" t="s">
        <v>170</v>
      </c>
      <c r="B77" s="54" t="s">
        <v>171</v>
      </c>
      <c r="C77" s="74">
        <v>23.7</v>
      </c>
      <c r="D77" s="74">
        <v>23.7</v>
      </c>
      <c r="E77" s="74">
        <v>22.287</v>
      </c>
      <c r="F77" s="53">
        <f t="shared" si="4"/>
        <v>0.940379746835443</v>
      </c>
      <c r="G77" s="49">
        <v>26.7105</v>
      </c>
      <c r="H77" s="48">
        <f t="shared" si="3"/>
        <v>0.83439096984332</v>
      </c>
    </row>
    <row r="78" ht="22.75" customHeight="1" spans="1:8">
      <c r="A78" s="54" t="s">
        <v>172</v>
      </c>
      <c r="B78" s="54" t="s">
        <v>173</v>
      </c>
      <c r="C78" s="74">
        <v>23.7</v>
      </c>
      <c r="D78" s="74">
        <v>23.7</v>
      </c>
      <c r="E78" s="74">
        <v>22.287</v>
      </c>
      <c r="F78" s="53">
        <f t="shared" si="4"/>
        <v>0.940379746835443</v>
      </c>
      <c r="G78" s="49">
        <v>26.7105</v>
      </c>
      <c r="H78" s="48">
        <f t="shared" si="3"/>
        <v>0.83439096984332</v>
      </c>
    </row>
    <row r="79" ht="22.75" customHeight="1" spans="1:8">
      <c r="A79" s="54" t="s">
        <v>174</v>
      </c>
      <c r="B79" s="54" t="s">
        <v>175</v>
      </c>
      <c r="C79" s="74">
        <v>165.0136</v>
      </c>
      <c r="D79" s="74">
        <v>165.0136</v>
      </c>
      <c r="E79" s="74">
        <v>145.90186</v>
      </c>
      <c r="F79" s="53">
        <f t="shared" si="4"/>
        <v>0.884180819035522</v>
      </c>
      <c r="G79" s="49">
        <v>148.4344</v>
      </c>
      <c r="H79" s="48">
        <f t="shared" si="3"/>
        <v>0.982938321575053</v>
      </c>
    </row>
    <row r="80" ht="22.75" customHeight="1" spans="1:8">
      <c r="A80" s="54" t="s">
        <v>176</v>
      </c>
      <c r="B80" s="54" t="s">
        <v>177</v>
      </c>
      <c r="C80" s="74">
        <v>69.5928</v>
      </c>
      <c r="D80" s="74">
        <v>69.5928</v>
      </c>
      <c r="E80" s="74">
        <v>55.54066</v>
      </c>
      <c r="F80" s="53">
        <f t="shared" si="4"/>
        <v>0.798080548562495</v>
      </c>
      <c r="G80" s="49">
        <v>66.2872</v>
      </c>
      <c r="H80" s="48">
        <f t="shared" si="3"/>
        <v>0.837879107882065</v>
      </c>
    </row>
    <row r="81" ht="22.75" customHeight="1" spans="1:8">
      <c r="A81" s="54" t="s">
        <v>178</v>
      </c>
      <c r="B81" s="54" t="s">
        <v>179</v>
      </c>
      <c r="C81" s="74">
        <v>95.4208</v>
      </c>
      <c r="D81" s="74">
        <v>95.4208</v>
      </c>
      <c r="E81" s="74">
        <v>90.3612</v>
      </c>
      <c r="F81" s="53">
        <f t="shared" si="4"/>
        <v>0.946975921392401</v>
      </c>
      <c r="G81" s="49">
        <v>82.1472</v>
      </c>
      <c r="H81" s="48">
        <f t="shared" si="3"/>
        <v>1.099991235246</v>
      </c>
    </row>
    <row r="82" ht="22.75" customHeight="1" spans="1:8">
      <c r="A82" s="54" t="s">
        <v>180</v>
      </c>
      <c r="B82" s="54" t="s">
        <v>181</v>
      </c>
      <c r="C82" s="74">
        <v>10.5</v>
      </c>
      <c r="D82" s="74">
        <v>10.5</v>
      </c>
      <c r="E82" s="74">
        <v>10.5</v>
      </c>
      <c r="F82" s="53">
        <f t="shared" si="4"/>
        <v>1</v>
      </c>
      <c r="G82" s="49">
        <v>5.89</v>
      </c>
      <c r="H82" s="48">
        <f t="shared" si="3"/>
        <v>1.78268251273345</v>
      </c>
    </row>
    <row r="83" ht="22.75" customHeight="1" spans="1:8">
      <c r="A83" s="54" t="s">
        <v>182</v>
      </c>
      <c r="B83" s="54" t="s">
        <v>183</v>
      </c>
      <c r="C83" s="74">
        <v>10.5</v>
      </c>
      <c r="D83" s="74">
        <v>10.5</v>
      </c>
      <c r="E83" s="74">
        <v>10.5</v>
      </c>
      <c r="F83" s="53">
        <f t="shared" si="4"/>
        <v>1</v>
      </c>
      <c r="G83" s="49">
        <v>5.89</v>
      </c>
      <c r="H83" s="48">
        <f t="shared" si="3"/>
        <v>1.78268251273345</v>
      </c>
    </row>
    <row r="84" ht="22.75" customHeight="1" spans="1:8">
      <c r="A84" s="54" t="s">
        <v>184</v>
      </c>
      <c r="B84" s="54" t="s">
        <v>185</v>
      </c>
      <c r="C84" s="74">
        <v>468.71</v>
      </c>
      <c r="D84" s="74">
        <v>472.6706</v>
      </c>
      <c r="E84" s="74">
        <v>450.123232</v>
      </c>
      <c r="F84" s="53">
        <f t="shared" si="4"/>
        <v>0.952297925870574</v>
      </c>
      <c r="G84" s="49">
        <v>430.966418</v>
      </c>
      <c r="H84" s="48">
        <f t="shared" si="3"/>
        <v>1.04445082772087</v>
      </c>
    </row>
    <row r="85" ht="22.75" customHeight="1" spans="1:8">
      <c r="A85" s="54" t="s">
        <v>186</v>
      </c>
      <c r="B85" s="54" t="s">
        <v>185</v>
      </c>
      <c r="C85" s="74">
        <v>468.71</v>
      </c>
      <c r="D85" s="74">
        <v>472.6706</v>
      </c>
      <c r="E85" s="74">
        <v>450.123232</v>
      </c>
      <c r="F85" s="53">
        <f t="shared" si="4"/>
        <v>0.952297925870574</v>
      </c>
      <c r="G85" s="49">
        <v>430.966418</v>
      </c>
      <c r="H85" s="48">
        <f t="shared" si="3"/>
        <v>1.04445082772087</v>
      </c>
    </row>
    <row r="86" ht="22.75" customHeight="1" spans="1:8">
      <c r="A86" s="56" t="s">
        <v>187</v>
      </c>
      <c r="B86" s="56" t="s">
        <v>188</v>
      </c>
      <c r="C86" s="80">
        <v>1064.592305</v>
      </c>
      <c r="D86" s="80">
        <v>1411.937805</v>
      </c>
      <c r="E86" s="80">
        <v>1334.06332</v>
      </c>
      <c r="F86" s="53">
        <f t="shared" si="4"/>
        <v>0.944845669034267</v>
      </c>
      <c r="G86" s="47">
        <v>1376.829312</v>
      </c>
      <c r="H86" s="48">
        <f t="shared" si="3"/>
        <v>0.968938784475849</v>
      </c>
    </row>
    <row r="87" ht="22.75" customHeight="1" spans="1:8">
      <c r="A87" s="54" t="s">
        <v>189</v>
      </c>
      <c r="B87" s="54" t="s">
        <v>190</v>
      </c>
      <c r="C87" s="74">
        <v>222.5</v>
      </c>
      <c r="D87" s="74">
        <v>212.5</v>
      </c>
      <c r="E87" s="74">
        <v>208.59765</v>
      </c>
      <c r="F87" s="53">
        <f t="shared" si="4"/>
        <v>0.981636</v>
      </c>
      <c r="G87" s="49">
        <v>293.569963</v>
      </c>
      <c r="H87" s="48">
        <f t="shared" si="3"/>
        <v>0.710555153082879</v>
      </c>
    </row>
    <row r="88" ht="22.75" customHeight="1" spans="1:8">
      <c r="A88" s="54" t="s">
        <v>191</v>
      </c>
      <c r="B88" s="54" t="s">
        <v>192</v>
      </c>
      <c r="C88" s="74">
        <v>222.5</v>
      </c>
      <c r="D88" s="74">
        <v>212.5</v>
      </c>
      <c r="E88" s="74">
        <v>208.59765</v>
      </c>
      <c r="F88" s="53">
        <f t="shared" si="4"/>
        <v>0.981636</v>
      </c>
      <c r="G88" s="49">
        <v>293.569963</v>
      </c>
      <c r="H88" s="48">
        <f t="shared" si="3"/>
        <v>0.710555153082879</v>
      </c>
    </row>
    <row r="89" ht="22.75" customHeight="1" spans="1:8">
      <c r="A89" s="54" t="s">
        <v>193</v>
      </c>
      <c r="B89" s="54" t="s">
        <v>194</v>
      </c>
      <c r="C89" s="74">
        <v>23.8</v>
      </c>
      <c r="D89" s="74">
        <v>23.8</v>
      </c>
      <c r="E89" s="74">
        <v>22.509</v>
      </c>
      <c r="F89" s="53">
        <f t="shared" si="4"/>
        <v>0.945756302521008</v>
      </c>
      <c r="G89" s="40">
        <v>0</v>
      </c>
      <c r="H89" s="48"/>
    </row>
    <row r="90" ht="22.75" customHeight="1" spans="1:8">
      <c r="A90" s="54" t="s">
        <v>195</v>
      </c>
      <c r="B90" s="54" t="s">
        <v>196</v>
      </c>
      <c r="C90" s="74">
        <v>23.8</v>
      </c>
      <c r="D90" s="74">
        <v>23.8</v>
      </c>
      <c r="E90" s="74">
        <v>22.509</v>
      </c>
      <c r="F90" s="53">
        <f t="shared" si="4"/>
        <v>0.945756302521008</v>
      </c>
      <c r="G90" s="40">
        <v>0</v>
      </c>
      <c r="H90" s="48"/>
    </row>
    <row r="91" ht="22.75" customHeight="1" spans="1:8">
      <c r="A91" s="54" t="s">
        <v>197</v>
      </c>
      <c r="B91" s="54" t="s">
        <v>198</v>
      </c>
      <c r="C91" s="74">
        <v>267.26</v>
      </c>
      <c r="D91" s="74">
        <v>248.8555</v>
      </c>
      <c r="E91" s="74">
        <v>224.90428</v>
      </c>
      <c r="F91" s="53">
        <f t="shared" si="4"/>
        <v>0.903754508138257</v>
      </c>
      <c r="G91" s="49">
        <v>289.832054</v>
      </c>
      <c r="H91" s="48">
        <f>E91/G91</f>
        <v>0.775981389553275</v>
      </c>
    </row>
    <row r="92" ht="22.75" customHeight="1" spans="1:8">
      <c r="A92" s="54" t="s">
        <v>199</v>
      </c>
      <c r="B92" s="54" t="s">
        <v>200</v>
      </c>
      <c r="C92" s="74">
        <v>69.5</v>
      </c>
      <c r="D92" s="74">
        <v>73.5</v>
      </c>
      <c r="E92" s="74">
        <v>64.643498</v>
      </c>
      <c r="F92" s="53">
        <f t="shared" si="4"/>
        <v>0.87950337414966</v>
      </c>
      <c r="G92" s="49">
        <v>87.177029</v>
      </c>
      <c r="H92" s="48">
        <f>E92/G92</f>
        <v>0.741519856107966</v>
      </c>
    </row>
    <row r="93" ht="22.75" customHeight="1" spans="1:8">
      <c r="A93" s="54" t="s">
        <v>201</v>
      </c>
      <c r="B93" s="54" t="s">
        <v>202</v>
      </c>
      <c r="C93" s="74">
        <v>197.76</v>
      </c>
      <c r="D93" s="74">
        <v>175.3555</v>
      </c>
      <c r="E93" s="74">
        <v>160.260782</v>
      </c>
      <c r="F93" s="53">
        <f t="shared" si="4"/>
        <v>0.913919335293162</v>
      </c>
      <c r="G93" s="49">
        <v>202.655025</v>
      </c>
      <c r="H93" s="48">
        <f>E93/G93</f>
        <v>0.790805863313777</v>
      </c>
    </row>
    <row r="94" ht="22.75" customHeight="1" spans="1:8">
      <c r="A94" s="54" t="s">
        <v>203</v>
      </c>
      <c r="B94" s="54" t="s">
        <v>204</v>
      </c>
      <c r="C94" s="74">
        <v>551.032305</v>
      </c>
      <c r="D94" s="74">
        <v>926.782305</v>
      </c>
      <c r="E94" s="74">
        <v>878.05239</v>
      </c>
      <c r="F94" s="53">
        <f t="shared" ref="F94:F101" si="5">E94/D94</f>
        <v>0.947420322186665</v>
      </c>
      <c r="G94" s="49">
        <v>792.075195</v>
      </c>
      <c r="H94" s="48">
        <f t="shared" ref="H94:H117" si="6">E94/G94</f>
        <v>1.1085467586193</v>
      </c>
    </row>
    <row r="95" ht="22.75" customHeight="1" spans="1:8">
      <c r="A95" s="54" t="s">
        <v>205</v>
      </c>
      <c r="B95" s="54" t="s">
        <v>206</v>
      </c>
      <c r="C95" s="74">
        <v>551.032305</v>
      </c>
      <c r="D95" s="74">
        <v>926.782305</v>
      </c>
      <c r="E95" s="74">
        <v>878.05239</v>
      </c>
      <c r="F95" s="53">
        <f t="shared" si="5"/>
        <v>0.947420322186665</v>
      </c>
      <c r="G95" s="49">
        <v>788.407695</v>
      </c>
      <c r="H95" s="48">
        <f t="shared" si="6"/>
        <v>1.11370347545885</v>
      </c>
    </row>
    <row r="96" ht="22.75" customHeight="1" spans="1:8">
      <c r="A96" s="50" t="s">
        <v>207</v>
      </c>
      <c r="B96" s="50" t="s">
        <v>208</v>
      </c>
      <c r="C96" s="74">
        <v>0</v>
      </c>
      <c r="D96" s="74">
        <v>0</v>
      </c>
      <c r="E96" s="74">
        <v>0</v>
      </c>
      <c r="F96" s="53">
        <v>0</v>
      </c>
      <c r="G96" s="49">
        <v>3.6675</v>
      </c>
      <c r="H96" s="48">
        <f t="shared" si="6"/>
        <v>0</v>
      </c>
    </row>
    <row r="97" ht="22.75" customHeight="1" spans="1:8">
      <c r="A97" s="46" t="s">
        <v>209</v>
      </c>
      <c r="B97" s="46" t="s">
        <v>210</v>
      </c>
      <c r="C97" s="74">
        <v>0</v>
      </c>
      <c r="D97" s="74">
        <v>0</v>
      </c>
      <c r="E97" s="74">
        <v>0</v>
      </c>
      <c r="F97" s="53">
        <v>0</v>
      </c>
      <c r="G97" s="49">
        <v>1.3521</v>
      </c>
      <c r="H97" s="48">
        <f t="shared" si="6"/>
        <v>0</v>
      </c>
    </row>
    <row r="98" ht="22.75" customHeight="1" spans="1:8">
      <c r="A98" s="50" t="s">
        <v>211</v>
      </c>
      <c r="B98" s="50" t="s">
        <v>212</v>
      </c>
      <c r="C98" s="74">
        <v>0</v>
      </c>
      <c r="D98" s="74">
        <v>0</v>
      </c>
      <c r="E98" s="74">
        <v>0</v>
      </c>
      <c r="F98" s="53">
        <v>0</v>
      </c>
      <c r="G98" s="49">
        <v>1.3521</v>
      </c>
      <c r="H98" s="48">
        <f t="shared" si="6"/>
        <v>0</v>
      </c>
    </row>
    <row r="99" ht="22.75" customHeight="1" spans="1:8">
      <c r="A99" s="56" t="s">
        <v>213</v>
      </c>
      <c r="B99" s="56" t="s">
        <v>214</v>
      </c>
      <c r="C99" s="80">
        <v>2368.344793</v>
      </c>
      <c r="D99" s="80">
        <v>2194.189563</v>
      </c>
      <c r="E99" s="80">
        <v>1543.818227</v>
      </c>
      <c r="F99" s="53">
        <f t="shared" si="5"/>
        <v>0.703593824814853</v>
      </c>
      <c r="G99" s="47">
        <v>6203.760805</v>
      </c>
      <c r="H99" s="48">
        <f t="shared" si="6"/>
        <v>0.248851990836871</v>
      </c>
    </row>
    <row r="100" ht="22.75" customHeight="1" spans="1:8">
      <c r="A100" s="54" t="s">
        <v>215</v>
      </c>
      <c r="B100" s="54" t="s">
        <v>216</v>
      </c>
      <c r="C100" s="74">
        <v>402.679</v>
      </c>
      <c r="D100" s="74">
        <v>278.862545</v>
      </c>
      <c r="E100" s="74">
        <v>266.957925</v>
      </c>
      <c r="F100" s="53">
        <f t="shared" si="5"/>
        <v>0.957310079057049</v>
      </c>
      <c r="G100" s="49">
        <v>682.882512</v>
      </c>
      <c r="H100" s="48">
        <f t="shared" si="6"/>
        <v>0.390928044442292</v>
      </c>
    </row>
    <row r="101" ht="22.75" customHeight="1" spans="1:8">
      <c r="A101" s="54" t="s">
        <v>217</v>
      </c>
      <c r="B101" s="54" t="s">
        <v>218</v>
      </c>
      <c r="C101" s="74">
        <v>402.679</v>
      </c>
      <c r="D101" s="74">
        <v>278.862545</v>
      </c>
      <c r="E101" s="74">
        <v>266.957925</v>
      </c>
      <c r="F101" s="53">
        <f t="shared" si="5"/>
        <v>0.957310079057049</v>
      </c>
      <c r="G101" s="49">
        <v>682.882512</v>
      </c>
      <c r="H101" s="48">
        <f t="shared" si="6"/>
        <v>0.390928044442292</v>
      </c>
    </row>
    <row r="102" ht="22.75" customHeight="1" spans="1:8">
      <c r="A102" s="46" t="s">
        <v>219</v>
      </c>
      <c r="B102" s="46" t="s">
        <v>220</v>
      </c>
      <c r="C102" s="74">
        <v>0</v>
      </c>
      <c r="D102" s="74">
        <v>0</v>
      </c>
      <c r="E102" s="74">
        <v>0</v>
      </c>
      <c r="F102" s="53">
        <v>0</v>
      </c>
      <c r="G102" s="49">
        <v>203.35</v>
      </c>
      <c r="H102" s="48">
        <f t="shared" si="6"/>
        <v>0</v>
      </c>
    </row>
    <row r="103" ht="22.75" customHeight="1" spans="1:8">
      <c r="A103" s="50" t="s">
        <v>221</v>
      </c>
      <c r="B103" s="50" t="s">
        <v>222</v>
      </c>
      <c r="C103" s="74">
        <v>0</v>
      </c>
      <c r="D103" s="74">
        <v>0</v>
      </c>
      <c r="E103" s="74">
        <v>0</v>
      </c>
      <c r="F103" s="53">
        <v>0</v>
      </c>
      <c r="G103" s="49">
        <v>203.35</v>
      </c>
      <c r="H103" s="48">
        <f t="shared" si="6"/>
        <v>0</v>
      </c>
    </row>
    <row r="104" ht="22.75" customHeight="1" spans="1:8">
      <c r="A104" s="54" t="s">
        <v>223</v>
      </c>
      <c r="B104" s="54" t="s">
        <v>224</v>
      </c>
      <c r="C104" s="74">
        <v>95</v>
      </c>
      <c r="D104" s="74">
        <v>5</v>
      </c>
      <c r="E104" s="74">
        <v>3.6737</v>
      </c>
      <c r="F104" s="53">
        <f>E104/D104</f>
        <v>0.73474</v>
      </c>
      <c r="G104" s="49">
        <v>14.202</v>
      </c>
      <c r="H104" s="48">
        <f t="shared" si="6"/>
        <v>0.258674834530348</v>
      </c>
    </row>
    <row r="105" ht="22.75" customHeight="1" spans="1:8">
      <c r="A105" s="54" t="s">
        <v>225</v>
      </c>
      <c r="B105" s="54" t="s">
        <v>226</v>
      </c>
      <c r="C105" s="74">
        <v>95</v>
      </c>
      <c r="D105" s="74">
        <v>5</v>
      </c>
      <c r="E105" s="74">
        <v>3.6737</v>
      </c>
      <c r="F105" s="53">
        <f>E105/D105</f>
        <v>0.73474</v>
      </c>
      <c r="G105" s="49">
        <v>14.202</v>
      </c>
      <c r="H105" s="48">
        <f t="shared" si="6"/>
        <v>0.258674834530348</v>
      </c>
    </row>
    <row r="106" ht="22.75" customHeight="1" spans="1:8">
      <c r="A106" s="54" t="s">
        <v>227</v>
      </c>
      <c r="B106" s="54" t="s">
        <v>228</v>
      </c>
      <c r="C106" s="74">
        <v>1870.665793</v>
      </c>
      <c r="D106" s="74">
        <v>1910.327018</v>
      </c>
      <c r="E106" s="74">
        <v>1273.186602</v>
      </c>
      <c r="F106" s="53">
        <f>E106/D106</f>
        <v>0.666475734260908</v>
      </c>
      <c r="G106" s="49">
        <v>2531.531493</v>
      </c>
      <c r="H106" s="48">
        <f t="shared" si="6"/>
        <v>0.502931370010809</v>
      </c>
    </row>
    <row r="107" ht="22.75" customHeight="1" spans="1:8">
      <c r="A107" s="54" t="s">
        <v>229</v>
      </c>
      <c r="B107" s="54" t="s">
        <v>230</v>
      </c>
      <c r="C107" s="74">
        <v>89.682498</v>
      </c>
      <c r="D107" s="74">
        <v>129.352018</v>
      </c>
      <c r="E107" s="74">
        <v>110.417202</v>
      </c>
      <c r="F107" s="53">
        <f>E107/D107</f>
        <v>0.853617931186818</v>
      </c>
      <c r="G107" s="49">
        <v>82.411493</v>
      </c>
      <c r="H107" s="48">
        <f t="shared" si="6"/>
        <v>1.33982771068108</v>
      </c>
    </row>
    <row r="108" ht="22.75" customHeight="1" spans="1:8">
      <c r="A108" s="54" t="s">
        <v>231</v>
      </c>
      <c r="B108" s="54" t="s">
        <v>232</v>
      </c>
      <c r="C108" s="74">
        <v>1780.983295</v>
      </c>
      <c r="D108" s="74">
        <v>1780.975</v>
      </c>
      <c r="E108" s="74">
        <v>1162.7694</v>
      </c>
      <c r="F108" s="53">
        <f>E108/D108</f>
        <v>0.652883617119836</v>
      </c>
      <c r="G108" s="49">
        <v>2449.12</v>
      </c>
      <c r="H108" s="48">
        <f t="shared" si="6"/>
        <v>0.474770284837003</v>
      </c>
    </row>
    <row r="109" ht="22.75" customHeight="1" spans="1:8">
      <c r="A109" s="46" t="s">
        <v>233</v>
      </c>
      <c r="B109" s="46" t="s">
        <v>234</v>
      </c>
      <c r="C109" s="74">
        <v>0</v>
      </c>
      <c r="D109" s="74">
        <v>0</v>
      </c>
      <c r="E109" s="74">
        <v>0</v>
      </c>
      <c r="F109" s="53">
        <v>0</v>
      </c>
      <c r="G109" s="49">
        <v>2771.7948</v>
      </c>
      <c r="H109" s="48">
        <f t="shared" si="6"/>
        <v>0</v>
      </c>
    </row>
    <row r="110" ht="22.75" customHeight="1" spans="1:8">
      <c r="A110" s="50" t="s">
        <v>235</v>
      </c>
      <c r="B110" s="50" t="s">
        <v>234</v>
      </c>
      <c r="C110" s="74">
        <v>0</v>
      </c>
      <c r="D110" s="74">
        <v>0</v>
      </c>
      <c r="E110" s="74">
        <v>0</v>
      </c>
      <c r="F110" s="53">
        <v>0</v>
      </c>
      <c r="G110" s="49">
        <v>2771.7948</v>
      </c>
      <c r="H110" s="48">
        <f t="shared" si="6"/>
        <v>0</v>
      </c>
    </row>
    <row r="111" ht="22.75" customHeight="1" spans="1:8">
      <c r="A111" s="56" t="s">
        <v>236</v>
      </c>
      <c r="B111" s="56" t="s">
        <v>237</v>
      </c>
      <c r="C111" s="80">
        <v>4556.198</v>
      </c>
      <c r="D111" s="80">
        <v>3405.429947</v>
      </c>
      <c r="E111" s="80">
        <v>2696.889081</v>
      </c>
      <c r="F111" s="53">
        <f>E111/D111</f>
        <v>0.791937911797544</v>
      </c>
      <c r="G111" s="47">
        <v>2100.568703</v>
      </c>
      <c r="H111" s="48">
        <f t="shared" si="6"/>
        <v>1.28388520553903</v>
      </c>
    </row>
    <row r="112" ht="22.75" customHeight="1" spans="1:8">
      <c r="A112" s="54" t="s">
        <v>238</v>
      </c>
      <c r="B112" s="54" t="s">
        <v>239</v>
      </c>
      <c r="C112" s="74">
        <v>1335.8424</v>
      </c>
      <c r="D112" s="74">
        <v>1298.193647</v>
      </c>
      <c r="E112" s="74">
        <v>1090.066781</v>
      </c>
      <c r="F112" s="53">
        <f>E112/D112</f>
        <v>0.839679645266358</v>
      </c>
      <c r="G112" s="49">
        <v>970.424339</v>
      </c>
      <c r="H112" s="48">
        <f t="shared" si="6"/>
        <v>1.12328878944163</v>
      </c>
    </row>
    <row r="113" ht="22.75" customHeight="1" spans="1:8">
      <c r="A113" s="54" t="s">
        <v>240</v>
      </c>
      <c r="B113" s="54" t="s">
        <v>39</v>
      </c>
      <c r="C113" s="74">
        <v>187.834</v>
      </c>
      <c r="D113" s="74">
        <v>181.783564</v>
      </c>
      <c r="E113" s="74">
        <v>162.423824</v>
      </c>
      <c r="F113" s="53">
        <f>E113/D113</f>
        <v>0.893501152832497</v>
      </c>
      <c r="G113" s="49">
        <v>137.055989</v>
      </c>
      <c r="H113" s="48">
        <f t="shared" si="6"/>
        <v>1.18509103604367</v>
      </c>
    </row>
    <row r="114" ht="22.75" customHeight="1" spans="1:8">
      <c r="A114" s="54" t="s">
        <v>241</v>
      </c>
      <c r="B114" s="54" t="s">
        <v>242</v>
      </c>
      <c r="C114" s="74">
        <v>419.16</v>
      </c>
      <c r="D114" s="74">
        <v>418.16</v>
      </c>
      <c r="E114" s="74">
        <v>366.974002</v>
      </c>
      <c r="F114" s="53">
        <f>E114/D114</f>
        <v>0.877592313946814</v>
      </c>
      <c r="G114" s="49">
        <v>327.917444</v>
      </c>
      <c r="H114" s="48">
        <f t="shared" si="6"/>
        <v>1.11910485006098</v>
      </c>
    </row>
    <row r="115" ht="22.75" customHeight="1" spans="1:8">
      <c r="A115" s="54" t="s">
        <v>243</v>
      </c>
      <c r="B115" s="54" t="s">
        <v>244</v>
      </c>
      <c r="C115" s="74">
        <v>728.8484</v>
      </c>
      <c r="D115" s="74">
        <v>698.250083</v>
      </c>
      <c r="E115" s="74">
        <v>560.668955</v>
      </c>
      <c r="F115" s="53">
        <f>E115/D115</f>
        <v>0.802962962197027</v>
      </c>
      <c r="G115" s="49">
        <v>505.450906</v>
      </c>
      <c r="H115" s="48">
        <f t="shared" si="6"/>
        <v>1.10924512815098</v>
      </c>
    </row>
    <row r="116" ht="22.75" customHeight="1" spans="1:8">
      <c r="A116" s="54" t="s">
        <v>245</v>
      </c>
      <c r="B116" s="54" t="s">
        <v>246</v>
      </c>
      <c r="C116" s="74">
        <v>26</v>
      </c>
      <c r="D116" s="74">
        <v>0</v>
      </c>
      <c r="E116" s="74">
        <v>0</v>
      </c>
      <c r="F116" s="53">
        <v>0</v>
      </c>
      <c r="G116" s="49">
        <v>26</v>
      </c>
      <c r="H116" s="48">
        <f t="shared" si="6"/>
        <v>0</v>
      </c>
    </row>
    <row r="117" ht="22.75" customHeight="1" spans="1:8">
      <c r="A117" s="54" t="s">
        <v>247</v>
      </c>
      <c r="B117" s="54" t="s">
        <v>246</v>
      </c>
      <c r="C117" s="74">
        <v>26</v>
      </c>
      <c r="D117" s="74">
        <v>0</v>
      </c>
      <c r="E117" s="74">
        <v>0</v>
      </c>
      <c r="F117" s="53">
        <v>0</v>
      </c>
      <c r="G117" s="49">
        <v>26</v>
      </c>
      <c r="H117" s="48">
        <f t="shared" si="6"/>
        <v>0</v>
      </c>
    </row>
    <row r="118" ht="22.75" customHeight="1" spans="1:8">
      <c r="A118" s="54" t="s">
        <v>248</v>
      </c>
      <c r="B118" s="54" t="s">
        <v>249</v>
      </c>
      <c r="C118" s="74">
        <v>1808.8356</v>
      </c>
      <c r="D118" s="74">
        <v>941.7505</v>
      </c>
      <c r="E118" s="74">
        <v>593.041787</v>
      </c>
      <c r="F118" s="53">
        <f t="shared" ref="F118:F138" si="7">E118/D118</f>
        <v>0.629722826799667</v>
      </c>
      <c r="G118" s="49">
        <v>570.535605</v>
      </c>
      <c r="H118" s="48">
        <f t="shared" ref="H118:H149" si="8">E118/G118</f>
        <v>1.0394474627048</v>
      </c>
    </row>
    <row r="119" ht="22.75" customHeight="1" spans="1:8">
      <c r="A119" s="54" t="s">
        <v>250</v>
      </c>
      <c r="B119" s="54" t="s">
        <v>251</v>
      </c>
      <c r="C119" s="74">
        <v>1808.8356</v>
      </c>
      <c r="D119" s="74">
        <v>941.7505</v>
      </c>
      <c r="E119" s="74">
        <v>593.041787</v>
      </c>
      <c r="F119" s="53">
        <f t="shared" si="7"/>
        <v>0.629722826799667</v>
      </c>
      <c r="G119" s="49">
        <v>570.535605</v>
      </c>
      <c r="H119" s="48">
        <f t="shared" si="8"/>
        <v>1.0394474627048</v>
      </c>
    </row>
    <row r="120" ht="22.75" customHeight="1" spans="1:8">
      <c r="A120" s="54" t="s">
        <v>252</v>
      </c>
      <c r="B120" s="54" t="s">
        <v>253</v>
      </c>
      <c r="C120" s="74">
        <v>546.06</v>
      </c>
      <c r="D120" s="74">
        <v>545.56</v>
      </c>
      <c r="E120" s="74">
        <v>535.43526</v>
      </c>
      <c r="F120" s="53">
        <f t="shared" si="7"/>
        <v>0.981441564630838</v>
      </c>
      <c r="G120" s="49">
        <v>48</v>
      </c>
      <c r="H120" s="48">
        <f t="shared" si="8"/>
        <v>11.15490125</v>
      </c>
    </row>
    <row r="121" ht="22.75" customHeight="1" spans="1:8">
      <c r="A121" s="54" t="s">
        <v>254</v>
      </c>
      <c r="B121" s="54" t="s">
        <v>253</v>
      </c>
      <c r="C121" s="74">
        <v>546.06</v>
      </c>
      <c r="D121" s="74">
        <v>545.56</v>
      </c>
      <c r="E121" s="74">
        <v>535.43526</v>
      </c>
      <c r="F121" s="53">
        <f t="shared" si="7"/>
        <v>0.981441564630838</v>
      </c>
      <c r="G121" s="49">
        <v>48</v>
      </c>
      <c r="H121" s="48">
        <f t="shared" si="8"/>
        <v>11.15490125</v>
      </c>
    </row>
    <row r="122" ht="22.75" customHeight="1" spans="1:8">
      <c r="A122" s="54" t="s">
        <v>255</v>
      </c>
      <c r="B122" s="54" t="s">
        <v>256</v>
      </c>
      <c r="C122" s="74">
        <v>839.46</v>
      </c>
      <c r="D122" s="74">
        <v>619.9258</v>
      </c>
      <c r="E122" s="74">
        <v>478.345253</v>
      </c>
      <c r="F122" s="53">
        <f t="shared" si="7"/>
        <v>0.771616946737819</v>
      </c>
      <c r="G122" s="49">
        <v>485.608759</v>
      </c>
      <c r="H122" s="48">
        <f t="shared" si="8"/>
        <v>0.985042473255718</v>
      </c>
    </row>
    <row r="123" ht="22.75" customHeight="1" spans="1:8">
      <c r="A123" s="54" t="s">
        <v>257</v>
      </c>
      <c r="B123" s="54" t="s">
        <v>256</v>
      </c>
      <c r="C123" s="74">
        <v>839.46</v>
      </c>
      <c r="D123" s="74">
        <v>619.9258</v>
      </c>
      <c r="E123" s="74">
        <v>478.345253</v>
      </c>
      <c r="F123" s="53">
        <f t="shared" si="7"/>
        <v>0.771616946737819</v>
      </c>
      <c r="G123" s="49">
        <v>485.608759</v>
      </c>
      <c r="H123" s="48">
        <f t="shared" si="8"/>
        <v>0.985042473255718</v>
      </c>
    </row>
    <row r="124" ht="22.75" customHeight="1" spans="1:8">
      <c r="A124" s="56" t="s">
        <v>258</v>
      </c>
      <c r="B124" s="56" t="s">
        <v>259</v>
      </c>
      <c r="C124" s="80">
        <v>13281.380657</v>
      </c>
      <c r="D124" s="80">
        <v>13477.721907</v>
      </c>
      <c r="E124" s="80">
        <v>9383.108212</v>
      </c>
      <c r="F124" s="53">
        <f t="shared" si="7"/>
        <v>0.696193932234693</v>
      </c>
      <c r="G124" s="47">
        <v>10868.250703</v>
      </c>
      <c r="H124" s="48">
        <f t="shared" si="8"/>
        <v>0.863350365060124</v>
      </c>
    </row>
    <row r="125" ht="22.75" customHeight="1" spans="1:8">
      <c r="A125" s="54" t="s">
        <v>260</v>
      </c>
      <c r="B125" s="54" t="s">
        <v>261</v>
      </c>
      <c r="C125" s="74">
        <v>1602.357137</v>
      </c>
      <c r="D125" s="74">
        <v>1550.587557</v>
      </c>
      <c r="E125" s="74">
        <v>1233.537071</v>
      </c>
      <c r="F125" s="53">
        <f t="shared" si="7"/>
        <v>0.795528808051695</v>
      </c>
      <c r="G125" s="49">
        <v>1572.39698</v>
      </c>
      <c r="H125" s="48">
        <f t="shared" si="8"/>
        <v>0.784494683397319</v>
      </c>
    </row>
    <row r="126" ht="22.75" customHeight="1" spans="1:8">
      <c r="A126" s="54" t="s">
        <v>262</v>
      </c>
      <c r="B126" s="54" t="s">
        <v>85</v>
      </c>
      <c r="C126" s="74">
        <v>410.476</v>
      </c>
      <c r="D126" s="74">
        <v>370.09753</v>
      </c>
      <c r="E126" s="74">
        <v>344.314992</v>
      </c>
      <c r="F126" s="53">
        <f t="shared" si="7"/>
        <v>0.93033582796405</v>
      </c>
      <c r="G126" s="49">
        <v>322.056085</v>
      </c>
      <c r="H126" s="48">
        <f t="shared" si="8"/>
        <v>1.06911500212766</v>
      </c>
    </row>
    <row r="127" ht="22.75" customHeight="1" spans="1:8">
      <c r="A127" s="54" t="s">
        <v>263</v>
      </c>
      <c r="B127" s="54" t="s">
        <v>264</v>
      </c>
      <c r="C127" s="74">
        <v>5.9</v>
      </c>
      <c r="D127" s="74">
        <v>5.9</v>
      </c>
      <c r="E127" s="74">
        <v>1.19774</v>
      </c>
      <c r="F127" s="53">
        <f t="shared" si="7"/>
        <v>0.203006779661017</v>
      </c>
      <c r="G127" s="49">
        <v>0.18</v>
      </c>
      <c r="H127" s="48">
        <f t="shared" si="8"/>
        <v>6.65411111111111</v>
      </c>
    </row>
    <row r="128" ht="22.75" customHeight="1" spans="1:8">
      <c r="A128" s="54" t="s">
        <v>265</v>
      </c>
      <c r="B128" s="54" t="s">
        <v>266</v>
      </c>
      <c r="C128" s="74">
        <v>11.78</v>
      </c>
      <c r="D128" s="74">
        <v>11.78</v>
      </c>
      <c r="E128" s="74">
        <v>9.07505</v>
      </c>
      <c r="F128" s="53">
        <f t="shared" si="7"/>
        <v>0.770377758913413</v>
      </c>
      <c r="G128" s="49">
        <v>13.37135</v>
      </c>
      <c r="H128" s="48">
        <f t="shared" si="8"/>
        <v>0.678693624802282</v>
      </c>
    </row>
    <row r="129" ht="22.75" customHeight="1" spans="1:8">
      <c r="A129" s="54" t="s">
        <v>267</v>
      </c>
      <c r="B129" s="54" t="s">
        <v>268</v>
      </c>
      <c r="C129" s="74">
        <v>14.107728</v>
      </c>
      <c r="D129" s="74">
        <v>14.107728</v>
      </c>
      <c r="E129" s="74">
        <v>14.107728</v>
      </c>
      <c r="F129" s="53">
        <f t="shared" si="7"/>
        <v>1</v>
      </c>
      <c r="G129" s="49">
        <v>7.964512</v>
      </c>
      <c r="H129" s="48">
        <f t="shared" si="8"/>
        <v>1.77132359145168</v>
      </c>
    </row>
    <row r="130" ht="22.75" customHeight="1" spans="1:8">
      <c r="A130" s="54" t="s">
        <v>269</v>
      </c>
      <c r="B130" s="54" t="s">
        <v>270</v>
      </c>
      <c r="C130" s="74">
        <v>182.498409</v>
      </c>
      <c r="D130" s="74">
        <v>386.440137</v>
      </c>
      <c r="E130" s="74">
        <v>328.492448</v>
      </c>
      <c r="F130" s="53">
        <f t="shared" si="7"/>
        <v>0.850047436972107</v>
      </c>
      <c r="G130" s="49">
        <v>0</v>
      </c>
      <c r="H130" s="48"/>
    </row>
    <row r="131" ht="22.75" customHeight="1" spans="1:8">
      <c r="A131" s="54" t="s">
        <v>271</v>
      </c>
      <c r="B131" s="54" t="s">
        <v>272</v>
      </c>
      <c r="C131" s="74">
        <v>0.985</v>
      </c>
      <c r="D131" s="74">
        <v>2.28</v>
      </c>
      <c r="E131" s="74">
        <v>2.28</v>
      </c>
      <c r="F131" s="53">
        <f t="shared" si="7"/>
        <v>1</v>
      </c>
      <c r="G131" s="49">
        <v>899.20244</v>
      </c>
      <c r="H131" s="48">
        <f t="shared" si="8"/>
        <v>0.00253558030825628</v>
      </c>
    </row>
    <row r="132" ht="22.75" customHeight="1" spans="1:8">
      <c r="A132" s="54" t="s">
        <v>273</v>
      </c>
      <c r="B132" s="54" t="s">
        <v>274</v>
      </c>
      <c r="C132" s="74">
        <v>14.11</v>
      </c>
      <c r="D132" s="74">
        <v>14.11</v>
      </c>
      <c r="E132" s="74">
        <v>0</v>
      </c>
      <c r="F132" s="53">
        <f t="shared" si="7"/>
        <v>0</v>
      </c>
      <c r="G132" s="49">
        <v>1.11</v>
      </c>
      <c r="H132" s="48">
        <f t="shared" si="8"/>
        <v>0</v>
      </c>
    </row>
    <row r="133" ht="22.75" customHeight="1" spans="1:8">
      <c r="A133" s="54" t="s">
        <v>275</v>
      </c>
      <c r="B133" s="54" t="s">
        <v>276</v>
      </c>
      <c r="C133" s="74">
        <v>42.77</v>
      </c>
      <c r="D133" s="74">
        <v>45.22</v>
      </c>
      <c r="E133" s="74">
        <v>45.22</v>
      </c>
      <c r="F133" s="53">
        <f t="shared" si="7"/>
        <v>1</v>
      </c>
      <c r="G133" s="49">
        <v>49.5935</v>
      </c>
      <c r="H133" s="48">
        <f t="shared" si="8"/>
        <v>0.911813040015325</v>
      </c>
    </row>
    <row r="134" ht="22.75" customHeight="1" spans="1:8">
      <c r="A134" s="54" t="s">
        <v>277</v>
      </c>
      <c r="B134" s="54" t="s">
        <v>278</v>
      </c>
      <c r="C134" s="74">
        <v>919.73</v>
      </c>
      <c r="D134" s="74">
        <v>700.652162</v>
      </c>
      <c r="E134" s="74">
        <v>488.849113</v>
      </c>
      <c r="F134" s="53">
        <f t="shared" si="7"/>
        <v>0.697705851081068</v>
      </c>
      <c r="G134" s="49">
        <v>278.919093</v>
      </c>
      <c r="H134" s="48">
        <f t="shared" si="8"/>
        <v>1.75265560970399</v>
      </c>
    </row>
    <row r="135" ht="22.75" customHeight="1" spans="1:8">
      <c r="A135" s="54" t="s">
        <v>279</v>
      </c>
      <c r="B135" s="54" t="s">
        <v>280</v>
      </c>
      <c r="C135" s="74">
        <v>3748.0746</v>
      </c>
      <c r="D135" s="74">
        <v>3995.8221</v>
      </c>
      <c r="E135" s="74">
        <v>2832.454694</v>
      </c>
      <c r="F135" s="53">
        <f t="shared" si="7"/>
        <v>0.708854053837882</v>
      </c>
      <c r="G135" s="49">
        <v>2689.679544</v>
      </c>
      <c r="H135" s="48">
        <f t="shared" si="8"/>
        <v>1.05308258759617</v>
      </c>
    </row>
    <row r="136" ht="22.75" customHeight="1" spans="1:8">
      <c r="A136" s="54" t="s">
        <v>281</v>
      </c>
      <c r="B136" s="54" t="s">
        <v>282</v>
      </c>
      <c r="C136" s="74">
        <v>423.67</v>
      </c>
      <c r="D136" s="74">
        <v>496.1575</v>
      </c>
      <c r="E136" s="74">
        <v>0.29</v>
      </c>
      <c r="F136" s="53">
        <f t="shared" si="7"/>
        <v>0.000584491819633886</v>
      </c>
      <c r="G136" s="49">
        <v>0</v>
      </c>
      <c r="H136" s="48"/>
    </row>
    <row r="137" ht="22.75" customHeight="1" spans="1:8">
      <c r="A137" s="54" t="s">
        <v>283</v>
      </c>
      <c r="B137" s="54" t="s">
        <v>284</v>
      </c>
      <c r="C137" s="74">
        <v>948.3846</v>
      </c>
      <c r="D137" s="74">
        <v>1213.6446</v>
      </c>
      <c r="E137" s="74">
        <v>709.997265</v>
      </c>
      <c r="F137" s="53">
        <f t="shared" si="7"/>
        <v>0.585012502836498</v>
      </c>
      <c r="G137" s="49">
        <v>729.8554</v>
      </c>
      <c r="H137" s="48">
        <f t="shared" si="8"/>
        <v>0.972791685859966</v>
      </c>
    </row>
    <row r="138" ht="22.75" customHeight="1" spans="1:8">
      <c r="A138" s="54" t="s">
        <v>285</v>
      </c>
      <c r="B138" s="54" t="s">
        <v>286</v>
      </c>
      <c r="C138" s="74">
        <v>2286.02</v>
      </c>
      <c r="D138" s="74">
        <v>2286.02</v>
      </c>
      <c r="E138" s="74">
        <v>2122.167429</v>
      </c>
      <c r="F138" s="53">
        <f t="shared" si="7"/>
        <v>0.928324086840885</v>
      </c>
      <c r="G138" s="49">
        <v>1952.954144</v>
      </c>
      <c r="H138" s="48">
        <f t="shared" si="8"/>
        <v>1.08664478145576</v>
      </c>
    </row>
    <row r="139" ht="22.75" customHeight="1" spans="1:8">
      <c r="A139" s="54" t="s">
        <v>287</v>
      </c>
      <c r="B139" s="54" t="s">
        <v>288</v>
      </c>
      <c r="C139" s="74">
        <v>90</v>
      </c>
      <c r="D139" s="74">
        <v>0</v>
      </c>
      <c r="E139" s="74">
        <v>0</v>
      </c>
      <c r="F139" s="53">
        <v>0</v>
      </c>
      <c r="G139" s="49">
        <v>6.87</v>
      </c>
      <c r="H139" s="48">
        <f t="shared" si="8"/>
        <v>0</v>
      </c>
    </row>
    <row r="140" ht="22.75" customHeight="1" spans="1:8">
      <c r="A140" s="54" t="s">
        <v>289</v>
      </c>
      <c r="B140" s="54" t="s">
        <v>290</v>
      </c>
      <c r="C140" s="74">
        <v>6518.8517</v>
      </c>
      <c r="D140" s="74">
        <v>6077.34503</v>
      </c>
      <c r="E140" s="74">
        <v>3765.666307</v>
      </c>
      <c r="F140" s="53">
        <f t="shared" ref="F140:F144" si="9">E140/D140</f>
        <v>0.619623583721393</v>
      </c>
      <c r="G140" s="49">
        <v>4301.271399</v>
      </c>
      <c r="H140" s="48">
        <f t="shared" si="8"/>
        <v>0.875477494369566</v>
      </c>
    </row>
    <row r="141" ht="22.75" customHeight="1" spans="1:8">
      <c r="A141" s="54" t="s">
        <v>291</v>
      </c>
      <c r="B141" s="54" t="s">
        <v>292</v>
      </c>
      <c r="C141" s="74">
        <v>383.47</v>
      </c>
      <c r="D141" s="74">
        <v>326.975165</v>
      </c>
      <c r="E141" s="74">
        <v>199.453015</v>
      </c>
      <c r="F141" s="53">
        <f t="shared" si="9"/>
        <v>0.609994385965063</v>
      </c>
      <c r="G141" s="49">
        <v>467.842212</v>
      </c>
      <c r="H141" s="48">
        <f t="shared" si="8"/>
        <v>0.426325393228946</v>
      </c>
    </row>
    <row r="142" ht="22.75" customHeight="1" spans="1:8">
      <c r="A142" s="54" t="s">
        <v>293</v>
      </c>
      <c r="B142" s="54" t="s">
        <v>294</v>
      </c>
      <c r="C142" s="74">
        <v>2026.7455</v>
      </c>
      <c r="D142" s="74">
        <v>2026.7455</v>
      </c>
      <c r="E142" s="74">
        <v>359.973292</v>
      </c>
      <c r="F142" s="53">
        <f t="shared" si="9"/>
        <v>0.177611491921408</v>
      </c>
      <c r="G142" s="49">
        <v>2956.2545</v>
      </c>
      <c r="H142" s="48">
        <f t="shared" si="8"/>
        <v>0.121766678748396</v>
      </c>
    </row>
    <row r="143" ht="22.75" customHeight="1" spans="1:8">
      <c r="A143" s="54" t="s">
        <v>295</v>
      </c>
      <c r="B143" s="54" t="s">
        <v>296</v>
      </c>
      <c r="C143" s="74">
        <v>0.3</v>
      </c>
      <c r="D143" s="74">
        <v>0.3</v>
      </c>
      <c r="E143" s="74">
        <v>0.3</v>
      </c>
      <c r="F143" s="53">
        <f t="shared" si="9"/>
        <v>1</v>
      </c>
      <c r="G143" s="49">
        <v>0.3</v>
      </c>
      <c r="H143" s="48">
        <f t="shared" si="8"/>
        <v>1</v>
      </c>
    </row>
    <row r="144" ht="22.75" customHeight="1" spans="1:8">
      <c r="A144" s="54" t="s">
        <v>297</v>
      </c>
      <c r="B144" s="54" t="s">
        <v>298</v>
      </c>
      <c r="C144" s="74">
        <v>151.12</v>
      </c>
      <c r="D144" s="74">
        <v>293.423</v>
      </c>
      <c r="E144" s="74">
        <v>142.303</v>
      </c>
      <c r="F144" s="53">
        <f t="shared" si="9"/>
        <v>0.484975615408472</v>
      </c>
      <c r="G144" s="49">
        <v>0</v>
      </c>
      <c r="H144" s="48"/>
    </row>
    <row r="145" ht="22.75" customHeight="1" spans="1:8">
      <c r="A145" s="54" t="s">
        <v>299</v>
      </c>
      <c r="B145" s="54" t="s">
        <v>288</v>
      </c>
      <c r="C145" s="74">
        <v>26</v>
      </c>
      <c r="D145" s="74">
        <v>0</v>
      </c>
      <c r="E145" s="74">
        <v>0</v>
      </c>
      <c r="F145" s="53">
        <v>0</v>
      </c>
      <c r="G145" s="49">
        <v>0</v>
      </c>
      <c r="H145" s="48"/>
    </row>
    <row r="146" ht="22.75" customHeight="1" spans="1:8">
      <c r="A146" s="54" t="s">
        <v>300</v>
      </c>
      <c r="B146" s="54" t="s">
        <v>301</v>
      </c>
      <c r="C146" s="74">
        <v>3931.2162</v>
      </c>
      <c r="D146" s="74">
        <v>3429.901365</v>
      </c>
      <c r="E146" s="74">
        <v>3063.637</v>
      </c>
      <c r="F146" s="53">
        <f t="shared" ref="F146:F171" si="10">E146/D146</f>
        <v>0.893214315508458</v>
      </c>
      <c r="G146" s="49">
        <v>876.874687</v>
      </c>
      <c r="H146" s="48">
        <f t="shared" si="8"/>
        <v>3.49381393421384</v>
      </c>
    </row>
    <row r="147" ht="22.75" customHeight="1" spans="1:8">
      <c r="A147" s="54" t="s">
        <v>302</v>
      </c>
      <c r="B147" s="54" t="s">
        <v>303</v>
      </c>
      <c r="C147" s="74">
        <v>1192.09722</v>
      </c>
      <c r="D147" s="74">
        <v>1841.96722</v>
      </c>
      <c r="E147" s="74">
        <v>1551.45014</v>
      </c>
      <c r="F147" s="53">
        <f t="shared" si="10"/>
        <v>0.842278908741926</v>
      </c>
      <c r="G147" s="49">
        <v>2304.90278</v>
      </c>
      <c r="H147" s="48">
        <f t="shared" si="8"/>
        <v>0.673108711335755</v>
      </c>
    </row>
    <row r="148" ht="22.75" customHeight="1" spans="1:8">
      <c r="A148" s="54" t="s">
        <v>304</v>
      </c>
      <c r="B148" s="54" t="s">
        <v>305</v>
      </c>
      <c r="C148" s="74">
        <v>314.09722</v>
      </c>
      <c r="D148" s="74">
        <v>763.96722</v>
      </c>
      <c r="E148" s="74">
        <v>686.45014</v>
      </c>
      <c r="F148" s="53">
        <f t="shared" si="10"/>
        <v>0.898533499905925</v>
      </c>
      <c r="G148" s="49">
        <v>1561.90278</v>
      </c>
      <c r="H148" s="48">
        <f t="shared" si="8"/>
        <v>0.439496074141055</v>
      </c>
    </row>
    <row r="149" ht="22.75" customHeight="1" spans="1:8">
      <c r="A149" s="54" t="s">
        <v>306</v>
      </c>
      <c r="B149" s="54" t="s">
        <v>307</v>
      </c>
      <c r="C149" s="74">
        <v>390</v>
      </c>
      <c r="D149" s="74">
        <v>390</v>
      </c>
      <c r="E149" s="74">
        <v>390</v>
      </c>
      <c r="F149" s="53">
        <f t="shared" si="10"/>
        <v>1</v>
      </c>
      <c r="G149" s="49">
        <v>0</v>
      </c>
      <c r="H149" s="48"/>
    </row>
    <row r="150" ht="22.75" customHeight="1" spans="1:8">
      <c r="A150" s="54" t="s">
        <v>308</v>
      </c>
      <c r="B150" s="54" t="s">
        <v>309</v>
      </c>
      <c r="C150" s="74">
        <v>468</v>
      </c>
      <c r="D150" s="74">
        <v>468</v>
      </c>
      <c r="E150" s="74">
        <v>455</v>
      </c>
      <c r="F150" s="53">
        <f t="shared" si="10"/>
        <v>0.972222222222222</v>
      </c>
      <c r="G150" s="49">
        <v>393</v>
      </c>
      <c r="H150" s="48">
        <f t="shared" ref="H150:H175" si="11">E150/G150</f>
        <v>1.15776081424936</v>
      </c>
    </row>
    <row r="151" ht="22.75" customHeight="1" spans="1:8">
      <c r="A151" s="54" t="s">
        <v>310</v>
      </c>
      <c r="B151" s="54" t="s">
        <v>311</v>
      </c>
      <c r="C151" s="74">
        <v>20</v>
      </c>
      <c r="D151" s="74">
        <v>220</v>
      </c>
      <c r="E151" s="74">
        <v>20</v>
      </c>
      <c r="F151" s="53">
        <f t="shared" si="10"/>
        <v>0.0909090909090909</v>
      </c>
      <c r="G151" s="49">
        <v>350</v>
      </c>
      <c r="H151" s="48">
        <f t="shared" si="11"/>
        <v>0.0571428571428571</v>
      </c>
    </row>
    <row r="152" ht="22.75" customHeight="1" spans="1:8">
      <c r="A152" s="54" t="s">
        <v>312</v>
      </c>
      <c r="B152" s="54" t="s">
        <v>313</v>
      </c>
      <c r="C152" s="74">
        <v>220</v>
      </c>
      <c r="D152" s="74">
        <v>12</v>
      </c>
      <c r="E152" s="74">
        <v>0</v>
      </c>
      <c r="F152" s="53">
        <f t="shared" si="10"/>
        <v>0</v>
      </c>
      <c r="G152" s="40">
        <v>0</v>
      </c>
      <c r="H152" s="48"/>
    </row>
    <row r="153" ht="22.75" customHeight="1" spans="1:8">
      <c r="A153" s="54" t="s">
        <v>314</v>
      </c>
      <c r="B153" s="54" t="s">
        <v>313</v>
      </c>
      <c r="C153" s="74">
        <v>220</v>
      </c>
      <c r="D153" s="74">
        <v>12</v>
      </c>
      <c r="E153" s="74">
        <v>0</v>
      </c>
      <c r="F153" s="53">
        <f t="shared" si="10"/>
        <v>0</v>
      </c>
      <c r="G153" s="40">
        <v>0</v>
      </c>
      <c r="H153" s="48"/>
    </row>
    <row r="154" ht="22.75" customHeight="1" spans="1:8">
      <c r="A154" s="56" t="s">
        <v>315</v>
      </c>
      <c r="B154" s="56" t="s">
        <v>316</v>
      </c>
      <c r="C154" s="80">
        <v>0</v>
      </c>
      <c r="D154" s="80">
        <v>87.2414</v>
      </c>
      <c r="E154" s="80">
        <v>87.2414</v>
      </c>
      <c r="F154" s="53">
        <f t="shared" si="10"/>
        <v>1</v>
      </c>
      <c r="G154" s="47">
        <v>83.5104</v>
      </c>
      <c r="H154" s="48">
        <f t="shared" si="11"/>
        <v>1.04467707016132</v>
      </c>
    </row>
    <row r="155" ht="22.75" customHeight="1" spans="1:8">
      <c r="A155" s="54" t="s">
        <v>317</v>
      </c>
      <c r="B155" s="54" t="s">
        <v>318</v>
      </c>
      <c r="C155" s="74">
        <v>0</v>
      </c>
      <c r="D155" s="74">
        <v>87.2414</v>
      </c>
      <c r="E155" s="74">
        <v>87.2414</v>
      </c>
      <c r="F155" s="53">
        <f t="shared" si="10"/>
        <v>1</v>
      </c>
      <c r="G155" s="49">
        <v>83.5104</v>
      </c>
      <c r="H155" s="48">
        <f t="shared" si="11"/>
        <v>1.04467707016132</v>
      </c>
    </row>
    <row r="156" ht="22.75" customHeight="1" spans="1:8">
      <c r="A156" s="54" t="s">
        <v>319</v>
      </c>
      <c r="B156" s="54" t="s">
        <v>320</v>
      </c>
      <c r="C156" s="74">
        <v>0</v>
      </c>
      <c r="D156" s="74">
        <v>87.2414</v>
      </c>
      <c r="E156" s="74">
        <v>87.2414</v>
      </c>
      <c r="F156" s="53">
        <f t="shared" si="10"/>
        <v>1</v>
      </c>
      <c r="G156" s="49">
        <v>83.5104</v>
      </c>
      <c r="H156" s="48">
        <f t="shared" si="11"/>
        <v>1.04467707016132</v>
      </c>
    </row>
    <row r="157" ht="22.75" customHeight="1" spans="1:8">
      <c r="A157" s="56" t="s">
        <v>321</v>
      </c>
      <c r="B157" s="56" t="s">
        <v>322</v>
      </c>
      <c r="C157" s="80">
        <v>0</v>
      </c>
      <c r="D157" s="80">
        <v>39.6</v>
      </c>
      <c r="E157" s="80">
        <v>0</v>
      </c>
      <c r="F157" s="53">
        <f t="shared" si="10"/>
        <v>0</v>
      </c>
      <c r="G157" s="40">
        <v>0</v>
      </c>
      <c r="H157" s="48"/>
    </row>
    <row r="158" ht="22.75" customHeight="1" spans="1:8">
      <c r="A158" s="54" t="s">
        <v>323</v>
      </c>
      <c r="B158" s="54" t="s">
        <v>324</v>
      </c>
      <c r="C158" s="74">
        <v>0</v>
      </c>
      <c r="D158" s="74">
        <v>39.6</v>
      </c>
      <c r="E158" s="74">
        <v>0</v>
      </c>
      <c r="F158" s="53">
        <f t="shared" si="10"/>
        <v>0</v>
      </c>
      <c r="G158" s="40">
        <v>0</v>
      </c>
      <c r="H158" s="48"/>
    </row>
    <row r="159" ht="22.75" customHeight="1" spans="1:8">
      <c r="A159" s="54" t="s">
        <v>325</v>
      </c>
      <c r="B159" s="54" t="s">
        <v>326</v>
      </c>
      <c r="C159" s="74">
        <v>0</v>
      </c>
      <c r="D159" s="74">
        <v>39.6</v>
      </c>
      <c r="E159" s="74">
        <v>0</v>
      </c>
      <c r="F159" s="53">
        <f t="shared" si="10"/>
        <v>0</v>
      </c>
      <c r="G159" s="40">
        <v>0</v>
      </c>
      <c r="H159" s="48"/>
    </row>
    <row r="160" ht="22.75" customHeight="1" spans="1:8">
      <c r="A160" s="56" t="s">
        <v>327</v>
      </c>
      <c r="B160" s="56" t="s">
        <v>328</v>
      </c>
      <c r="C160" s="80">
        <v>2400</v>
      </c>
      <c r="D160" s="80">
        <v>2202</v>
      </c>
      <c r="E160" s="80">
        <v>2200</v>
      </c>
      <c r="F160" s="53">
        <f t="shared" si="10"/>
        <v>0.999091734786558</v>
      </c>
      <c r="G160" s="47">
        <v>3124.6296</v>
      </c>
      <c r="H160" s="48">
        <f t="shared" si="11"/>
        <v>0.704083453603589</v>
      </c>
    </row>
    <row r="161" ht="22.75" customHeight="1" spans="1:8">
      <c r="A161" s="54" t="s">
        <v>329</v>
      </c>
      <c r="B161" s="54" t="s">
        <v>330</v>
      </c>
      <c r="C161" s="74">
        <v>2400</v>
      </c>
      <c r="D161" s="74">
        <v>2200</v>
      </c>
      <c r="E161" s="74">
        <v>2200</v>
      </c>
      <c r="F161" s="53">
        <f t="shared" si="10"/>
        <v>1</v>
      </c>
      <c r="G161" s="49">
        <v>3124.6296</v>
      </c>
      <c r="H161" s="48">
        <f t="shared" si="11"/>
        <v>0.704083453603589</v>
      </c>
    </row>
    <row r="162" ht="22.75" customHeight="1" spans="1:8">
      <c r="A162" s="54" t="s">
        <v>331</v>
      </c>
      <c r="B162" s="54" t="s">
        <v>332</v>
      </c>
      <c r="C162" s="74">
        <v>2400</v>
      </c>
      <c r="D162" s="74">
        <v>2200</v>
      </c>
      <c r="E162" s="74">
        <v>2200</v>
      </c>
      <c r="F162" s="53">
        <f t="shared" si="10"/>
        <v>1</v>
      </c>
      <c r="G162" s="49">
        <v>3124.6296</v>
      </c>
      <c r="H162" s="48">
        <f t="shared" si="11"/>
        <v>0.704083453603589</v>
      </c>
    </row>
    <row r="163" ht="22.75" customHeight="1" spans="1:8">
      <c r="A163" s="54" t="s">
        <v>333</v>
      </c>
      <c r="B163" s="54" t="s">
        <v>334</v>
      </c>
      <c r="C163" s="74">
        <v>0</v>
      </c>
      <c r="D163" s="74">
        <v>2</v>
      </c>
      <c r="E163" s="74">
        <v>0</v>
      </c>
      <c r="F163" s="53">
        <f t="shared" si="10"/>
        <v>0</v>
      </c>
      <c r="G163" s="40"/>
      <c r="H163" s="48"/>
    </row>
    <row r="164" ht="22.75" customHeight="1" spans="1:8">
      <c r="A164" s="54" t="s">
        <v>335</v>
      </c>
      <c r="B164" s="54" t="s">
        <v>334</v>
      </c>
      <c r="C164" s="74">
        <v>0</v>
      </c>
      <c r="D164" s="74">
        <v>2</v>
      </c>
      <c r="E164" s="74">
        <v>0</v>
      </c>
      <c r="F164" s="53">
        <f t="shared" si="10"/>
        <v>0</v>
      </c>
      <c r="G164" s="40"/>
      <c r="H164" s="48"/>
    </row>
    <row r="165" ht="22.75" customHeight="1" spans="1:8">
      <c r="A165" s="56" t="s">
        <v>336</v>
      </c>
      <c r="B165" s="56" t="s">
        <v>337</v>
      </c>
      <c r="C165" s="80">
        <v>645.92</v>
      </c>
      <c r="D165" s="80">
        <v>661.0358</v>
      </c>
      <c r="E165" s="80">
        <v>605.964503</v>
      </c>
      <c r="F165" s="53">
        <f t="shared" si="10"/>
        <v>0.916689388078528</v>
      </c>
      <c r="G165" s="47">
        <v>968.924903</v>
      </c>
      <c r="H165" s="48">
        <f t="shared" si="11"/>
        <v>0.625398832379892</v>
      </c>
    </row>
    <row r="166" ht="22.75" customHeight="1" spans="1:8">
      <c r="A166" s="54" t="s">
        <v>338</v>
      </c>
      <c r="B166" s="54" t="s">
        <v>339</v>
      </c>
      <c r="C166" s="74">
        <v>645.92</v>
      </c>
      <c r="D166" s="74">
        <v>661.0358</v>
      </c>
      <c r="E166" s="74">
        <v>605.964503</v>
      </c>
      <c r="F166" s="53">
        <f t="shared" si="10"/>
        <v>0.916689388078528</v>
      </c>
      <c r="G166" s="49">
        <v>968.924903</v>
      </c>
      <c r="H166" s="48">
        <f t="shared" si="11"/>
        <v>0.625398832379892</v>
      </c>
    </row>
    <row r="167" ht="22.75" customHeight="1" spans="1:8">
      <c r="A167" s="54" t="s">
        <v>340</v>
      </c>
      <c r="B167" s="54" t="s">
        <v>341</v>
      </c>
      <c r="C167" s="74">
        <v>384.12</v>
      </c>
      <c r="D167" s="74">
        <v>386.2358</v>
      </c>
      <c r="E167" s="74">
        <v>351.3686</v>
      </c>
      <c r="F167" s="53">
        <f t="shared" si="10"/>
        <v>0.909725613213483</v>
      </c>
      <c r="G167" s="49">
        <v>690.179623</v>
      </c>
      <c r="H167" s="48">
        <f t="shared" si="11"/>
        <v>0.50909732523355</v>
      </c>
    </row>
    <row r="168" ht="22.75" customHeight="1" spans="1:8">
      <c r="A168" s="54" t="s">
        <v>342</v>
      </c>
      <c r="B168" s="54" t="s">
        <v>343</v>
      </c>
      <c r="C168" s="74">
        <v>261.8</v>
      </c>
      <c r="D168" s="74">
        <v>274.8</v>
      </c>
      <c r="E168" s="74">
        <v>254.595903</v>
      </c>
      <c r="F168" s="53">
        <f t="shared" si="10"/>
        <v>0.926477085152838</v>
      </c>
      <c r="G168" s="49">
        <v>278.74528</v>
      </c>
      <c r="H168" s="48">
        <f t="shared" si="11"/>
        <v>0.913363996692608</v>
      </c>
    </row>
    <row r="169" ht="22.75" customHeight="1" spans="1:8">
      <c r="A169" s="56" t="s">
        <v>344</v>
      </c>
      <c r="B169" s="56" t="s">
        <v>345</v>
      </c>
      <c r="C169" s="80">
        <v>0</v>
      </c>
      <c r="D169" s="80">
        <v>100.959982</v>
      </c>
      <c r="E169" s="80">
        <v>100.582413</v>
      </c>
      <c r="F169" s="53">
        <f t="shared" si="10"/>
        <v>0.996260211298374</v>
      </c>
      <c r="G169" s="47">
        <v>59.612466</v>
      </c>
      <c r="H169" s="48">
        <f t="shared" si="11"/>
        <v>1.68727146768262</v>
      </c>
    </row>
    <row r="170" ht="22.75" customHeight="1" spans="1:8">
      <c r="A170" s="54" t="s">
        <v>346</v>
      </c>
      <c r="B170" s="54" t="s">
        <v>347</v>
      </c>
      <c r="C170" s="74">
        <v>0</v>
      </c>
      <c r="D170" s="74">
        <v>100.959982</v>
      </c>
      <c r="E170" s="74">
        <v>100.582413</v>
      </c>
      <c r="F170" s="53">
        <f t="shared" si="10"/>
        <v>0.996260211298374</v>
      </c>
      <c r="G170" s="49">
        <v>59.612466</v>
      </c>
      <c r="H170" s="48">
        <f t="shared" si="11"/>
        <v>1.68727146768262</v>
      </c>
    </row>
    <row r="171" ht="22.75" customHeight="1" spans="1:8">
      <c r="A171" s="54" t="s">
        <v>348</v>
      </c>
      <c r="B171" s="54" t="s">
        <v>349</v>
      </c>
      <c r="C171" s="74">
        <v>0</v>
      </c>
      <c r="D171" s="74">
        <v>100.959982</v>
      </c>
      <c r="E171" s="74">
        <v>100.582413</v>
      </c>
      <c r="F171" s="53">
        <f t="shared" si="10"/>
        <v>0.996260211298374</v>
      </c>
      <c r="G171" s="49">
        <v>59.612466</v>
      </c>
      <c r="H171" s="48">
        <f t="shared" si="11"/>
        <v>1.68727146768262</v>
      </c>
    </row>
    <row r="172" ht="22.75" customHeight="1" spans="1:8">
      <c r="A172" s="56" t="s">
        <v>350</v>
      </c>
      <c r="B172" s="56" t="s">
        <v>351</v>
      </c>
      <c r="C172" s="80">
        <v>150</v>
      </c>
      <c r="D172" s="80">
        <v>0</v>
      </c>
      <c r="E172" s="80">
        <v>0</v>
      </c>
      <c r="F172" s="53"/>
      <c r="G172" s="47">
        <v>0</v>
      </c>
      <c r="H172" s="48"/>
    </row>
    <row r="173" ht="22.75" customHeight="1" spans="1:8">
      <c r="A173" s="54" t="s">
        <v>350</v>
      </c>
      <c r="B173" s="54" t="s">
        <v>351</v>
      </c>
      <c r="C173" s="74">
        <v>150</v>
      </c>
      <c r="D173" s="74">
        <v>0</v>
      </c>
      <c r="E173" s="74">
        <v>0</v>
      </c>
      <c r="F173" s="53"/>
      <c r="G173" s="49">
        <v>0</v>
      </c>
      <c r="H173" s="48"/>
    </row>
    <row r="174" ht="22.75" customHeight="1" spans="1:8">
      <c r="A174" s="54" t="s">
        <v>350</v>
      </c>
      <c r="B174" s="54" t="s">
        <v>351</v>
      </c>
      <c r="C174" s="74">
        <v>150</v>
      </c>
      <c r="D174" s="74">
        <v>0</v>
      </c>
      <c r="E174" s="74">
        <v>0</v>
      </c>
      <c r="F174" s="53"/>
      <c r="G174" s="49">
        <v>0</v>
      </c>
      <c r="H174" s="48"/>
    </row>
    <row r="175" ht="22.75" customHeight="1" spans="1:8">
      <c r="A175" s="88"/>
      <c r="B175" s="56" t="s">
        <v>352</v>
      </c>
      <c r="C175" s="80">
        <v>44516.865805</v>
      </c>
      <c r="D175" s="80">
        <v>44404.7644</v>
      </c>
      <c r="E175" s="80">
        <v>37336.606662</v>
      </c>
      <c r="F175" s="53">
        <f>E175/D175</f>
        <v>0.840824338705421</v>
      </c>
      <c r="G175" s="89">
        <v>43846.38573</v>
      </c>
      <c r="H175" s="48">
        <f t="shared" si="11"/>
        <v>0.851532139773474</v>
      </c>
    </row>
    <row r="176" ht="22.75" customHeight="1" spans="1:8">
      <c r="A176" s="30"/>
      <c r="B176" s="90" t="s">
        <v>353</v>
      </c>
      <c r="C176" s="31"/>
      <c r="D176" s="31"/>
      <c r="E176" s="31"/>
      <c r="F176" s="53"/>
      <c r="G176" s="40"/>
      <c r="H176" s="48"/>
    </row>
    <row r="177" ht="22.75" customHeight="1" spans="1:8">
      <c r="A177" s="30"/>
      <c r="B177" s="90" t="s">
        <v>354</v>
      </c>
      <c r="C177" s="31"/>
      <c r="D177" s="31"/>
      <c r="E177" s="80">
        <v>2062.394105</v>
      </c>
      <c r="F177" s="53"/>
      <c r="G177" s="47">
        <v>1610.952908</v>
      </c>
      <c r="H177" s="48">
        <f>E177/G177</f>
        <v>1.28023239832657</v>
      </c>
    </row>
    <row r="178" ht="22.75" customHeight="1" spans="1:8">
      <c r="A178" s="30"/>
      <c r="B178" s="90" t="s">
        <v>355</v>
      </c>
      <c r="C178" s="31"/>
      <c r="D178" s="31"/>
      <c r="E178" s="80">
        <v>5005.763633</v>
      </c>
      <c r="F178" s="53"/>
      <c r="G178" s="47">
        <v>7718.882897</v>
      </c>
      <c r="H178" s="48">
        <f>E178/G178</f>
        <v>0.648508819190083</v>
      </c>
    </row>
    <row r="179" ht="22.75" customHeight="1" spans="1:8">
      <c r="A179" s="30"/>
      <c r="B179" s="90" t="s">
        <v>356</v>
      </c>
      <c r="C179" s="91">
        <v>4734.7</v>
      </c>
      <c r="D179" s="91">
        <v>4734.7</v>
      </c>
      <c r="E179" s="91">
        <v>4734.7</v>
      </c>
      <c r="F179" s="53">
        <f>E179/D179</f>
        <v>1</v>
      </c>
      <c r="G179" s="92">
        <v>4877.68</v>
      </c>
      <c r="H179" s="48">
        <f>E179/G179</f>
        <v>0.970686883928425</v>
      </c>
    </row>
    <row r="180" ht="22.75" customHeight="1" spans="1:8">
      <c r="A180" s="30"/>
      <c r="B180" s="90" t="s">
        <v>28</v>
      </c>
      <c r="C180" s="69">
        <f>C175+C179</f>
        <v>49251.565805</v>
      </c>
      <c r="D180" s="69">
        <f>D175+D179</f>
        <v>49139.4644</v>
      </c>
      <c r="E180" s="69">
        <f>E175+E176+E177+E178+E179</f>
        <v>49139.4644</v>
      </c>
      <c r="F180" s="53">
        <f>E180/D180</f>
        <v>1</v>
      </c>
      <c r="G180" s="61">
        <f>G175+G176+G177+G178+G179</f>
        <v>58053.901535</v>
      </c>
      <c r="H180" s="48">
        <f>E180/G180</f>
        <v>0.846445511855468</v>
      </c>
    </row>
    <row r="181" ht="14.3" customHeight="1"/>
  </sheetData>
  <mergeCells count="3">
    <mergeCell ref="A1:H1"/>
    <mergeCell ref="A2:B2"/>
    <mergeCell ref="G2:H2"/>
  </mergeCells>
  <pageMargins left="1.10199999809265" right="0.75" top="0.268999993801117" bottom="0.268999993801117" header="0" footer="0"/>
  <pageSetup paperSize="9" scale="75"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32"/>
  <sheetViews>
    <sheetView workbookViewId="0">
      <pane ySplit="3" topLeftCell="A22" activePane="bottomLeft" state="frozen"/>
      <selection/>
      <selection pane="bottomLeft" activeCell="C30" sqref="B4:C30"/>
    </sheetView>
  </sheetViews>
  <sheetFormatPr defaultColWidth="10" defaultRowHeight="13.5" outlineLevelCol="3"/>
  <cols>
    <col min="1" max="1" width="36.2333333333333" customWidth="1"/>
    <col min="2" max="3" width="18.05" customWidth="1"/>
    <col min="4" max="4" width="55.2333333333333" customWidth="1"/>
    <col min="5" max="6" width="9.76666666666667" customWidth="1"/>
  </cols>
  <sheetData>
    <row r="1" ht="30.15" customHeight="1" spans="1:4">
      <c r="A1" s="35" t="s">
        <v>4</v>
      </c>
      <c r="B1" s="35"/>
      <c r="C1" s="35"/>
      <c r="D1" s="35"/>
    </row>
    <row r="2" ht="22.6" customHeight="1" spans="1:4">
      <c r="A2" s="8"/>
      <c r="B2" s="73"/>
      <c r="C2" s="73"/>
      <c r="D2" s="22" t="s">
        <v>357</v>
      </c>
    </row>
    <row r="3" ht="30.15" customHeight="1" spans="1:4">
      <c r="A3" s="10" t="s">
        <v>16</v>
      </c>
      <c r="B3" s="10" t="s">
        <v>17</v>
      </c>
      <c r="C3" s="10" t="s">
        <v>19</v>
      </c>
      <c r="D3" s="10" t="s">
        <v>358</v>
      </c>
    </row>
    <row r="4" ht="41.45" customHeight="1" spans="1:4">
      <c r="A4" s="62" t="s">
        <v>359</v>
      </c>
      <c r="B4" s="74">
        <v>2619.14</v>
      </c>
      <c r="C4" s="74">
        <v>2530.761862</v>
      </c>
      <c r="D4" s="30" t="s">
        <v>360</v>
      </c>
    </row>
    <row r="5" ht="30.9" customHeight="1" spans="1:4">
      <c r="A5" s="41" t="s">
        <v>361</v>
      </c>
      <c r="B5" s="74">
        <v>1568.71</v>
      </c>
      <c r="C5" s="74">
        <v>1571.180842</v>
      </c>
      <c r="D5" s="30" t="s">
        <v>362</v>
      </c>
    </row>
    <row r="6" ht="30.9" customHeight="1" spans="1:4">
      <c r="A6" s="41" t="s">
        <v>363</v>
      </c>
      <c r="B6" s="74">
        <v>324.15</v>
      </c>
      <c r="C6" s="74">
        <v>323.436391</v>
      </c>
      <c r="D6" s="30" t="s">
        <v>364</v>
      </c>
    </row>
    <row r="7" ht="30.9" customHeight="1" spans="1:4">
      <c r="A7" s="41" t="s">
        <v>365</v>
      </c>
      <c r="B7" s="74">
        <v>226.5</v>
      </c>
      <c r="C7" s="74">
        <v>213.408</v>
      </c>
      <c r="D7" s="30" t="s">
        <v>366</v>
      </c>
    </row>
    <row r="8" ht="30.9" customHeight="1" spans="1:4">
      <c r="A8" s="41" t="s">
        <v>367</v>
      </c>
      <c r="B8" s="74">
        <v>499.78</v>
      </c>
      <c r="C8" s="74">
        <v>422.736629</v>
      </c>
      <c r="D8" s="30" t="s">
        <v>368</v>
      </c>
    </row>
    <row r="9" ht="30.9" customHeight="1" spans="1:4">
      <c r="A9" s="62" t="s">
        <v>369</v>
      </c>
      <c r="B9" s="74">
        <v>406.76</v>
      </c>
      <c r="C9" s="74">
        <v>275.213839</v>
      </c>
      <c r="D9" s="30" t="s">
        <v>370</v>
      </c>
    </row>
    <row r="10" ht="30.9" customHeight="1" spans="1:4">
      <c r="A10" s="41" t="s">
        <v>371</v>
      </c>
      <c r="B10" s="74">
        <v>298.396</v>
      </c>
      <c r="C10" s="74">
        <v>224.780515</v>
      </c>
      <c r="D10" s="30" t="s">
        <v>372</v>
      </c>
    </row>
    <row r="11" ht="30.9" customHeight="1" spans="1:4">
      <c r="A11" s="41" t="s">
        <v>373</v>
      </c>
      <c r="B11" s="74">
        <v>0</v>
      </c>
      <c r="C11" s="74">
        <v>0</v>
      </c>
      <c r="D11" s="30" t="s">
        <v>374</v>
      </c>
    </row>
    <row r="12" ht="30.9" customHeight="1" spans="1:4">
      <c r="A12" s="41" t="s">
        <v>375</v>
      </c>
      <c r="B12" s="74">
        <v>0</v>
      </c>
      <c r="C12" s="74">
        <v>0</v>
      </c>
      <c r="D12" s="30" t="s">
        <v>376</v>
      </c>
    </row>
    <row r="13" ht="30.9" customHeight="1" spans="1:4">
      <c r="A13" s="41" t="s">
        <v>377</v>
      </c>
      <c r="B13" s="74">
        <v>0</v>
      </c>
      <c r="C13" s="74">
        <v>0</v>
      </c>
      <c r="D13" s="30" t="s">
        <v>378</v>
      </c>
    </row>
    <row r="14" ht="30.9" customHeight="1" spans="1:4">
      <c r="A14" s="41" t="s">
        <v>379</v>
      </c>
      <c r="B14" s="74">
        <v>1.2</v>
      </c>
      <c r="C14" s="74">
        <v>0</v>
      </c>
      <c r="D14" s="30" t="s">
        <v>380</v>
      </c>
    </row>
    <row r="15" ht="30.9" customHeight="1" spans="1:4">
      <c r="A15" s="41" t="s">
        <v>381</v>
      </c>
      <c r="B15" s="74">
        <v>20</v>
      </c>
      <c r="C15" s="74">
        <v>10.4675</v>
      </c>
      <c r="D15" s="30" t="s">
        <v>382</v>
      </c>
    </row>
    <row r="16" ht="30.9" customHeight="1" spans="1:4">
      <c r="A16" s="41" t="s">
        <v>383</v>
      </c>
      <c r="B16" s="74">
        <v>10</v>
      </c>
      <c r="C16" s="74">
        <v>0</v>
      </c>
      <c r="D16" s="30" t="s">
        <v>384</v>
      </c>
    </row>
    <row r="17" ht="30.9" customHeight="1" spans="1:4">
      <c r="A17" s="41" t="s">
        <v>385</v>
      </c>
      <c r="B17" s="74">
        <v>14.75</v>
      </c>
      <c r="C17" s="74">
        <v>3.079324</v>
      </c>
      <c r="D17" s="30" t="s">
        <v>386</v>
      </c>
    </row>
    <row r="18" ht="34.65" customHeight="1" spans="1:4">
      <c r="A18" s="41" t="s">
        <v>387</v>
      </c>
      <c r="B18" s="74">
        <v>61</v>
      </c>
      <c r="C18" s="74">
        <v>36.8865</v>
      </c>
      <c r="D18" s="30" t="s">
        <v>388</v>
      </c>
    </row>
    <row r="19" ht="30.9" customHeight="1" spans="1:4">
      <c r="A19" s="41" t="s">
        <v>389</v>
      </c>
      <c r="B19" s="74">
        <v>1.414</v>
      </c>
      <c r="C19" s="74">
        <v>0</v>
      </c>
      <c r="D19" s="30" t="s">
        <v>390</v>
      </c>
    </row>
    <row r="20" ht="30.9" customHeight="1" spans="1:4">
      <c r="A20" s="62" t="s">
        <v>391</v>
      </c>
      <c r="B20" s="74">
        <v>38.2</v>
      </c>
      <c r="C20" s="74">
        <v>30</v>
      </c>
      <c r="D20" s="30" t="s">
        <v>392</v>
      </c>
    </row>
    <row r="21" ht="30.9" customHeight="1" spans="1:4">
      <c r="A21" s="41" t="s">
        <v>393</v>
      </c>
      <c r="B21" s="74">
        <v>38.2</v>
      </c>
      <c r="C21" s="74">
        <v>30</v>
      </c>
      <c r="D21" s="30" t="s">
        <v>394</v>
      </c>
    </row>
    <row r="22" ht="30.9" customHeight="1" spans="1:4">
      <c r="A22" s="41" t="s">
        <v>395</v>
      </c>
      <c r="B22" s="74">
        <v>0</v>
      </c>
      <c r="C22" s="74">
        <v>0</v>
      </c>
      <c r="D22" s="30" t="s">
        <v>396</v>
      </c>
    </row>
    <row r="23" ht="30.9" customHeight="1" spans="1:4">
      <c r="A23" s="62" t="s">
        <v>397</v>
      </c>
      <c r="B23" s="74">
        <v>3285.6448</v>
      </c>
      <c r="C23" s="74">
        <v>2808.543352</v>
      </c>
      <c r="D23" s="30" t="s">
        <v>398</v>
      </c>
    </row>
    <row r="24" ht="30.9" customHeight="1" spans="1:4">
      <c r="A24" s="41" t="s">
        <v>399</v>
      </c>
      <c r="B24" s="74">
        <v>3145.54</v>
      </c>
      <c r="C24" s="74">
        <v>2724.681838</v>
      </c>
      <c r="D24" s="30" t="s">
        <v>400</v>
      </c>
    </row>
    <row r="25" ht="30.9" customHeight="1" spans="1:4">
      <c r="A25" s="41" t="s">
        <v>401</v>
      </c>
      <c r="B25" s="74">
        <v>140.1048</v>
      </c>
      <c r="C25" s="74">
        <v>83.861514</v>
      </c>
      <c r="D25" s="30" t="s">
        <v>402</v>
      </c>
    </row>
    <row r="26" ht="30.9" customHeight="1" spans="1:4">
      <c r="A26" s="62" t="s">
        <v>403</v>
      </c>
      <c r="B26" s="74">
        <v>2.65</v>
      </c>
      <c r="C26" s="74">
        <v>0</v>
      </c>
      <c r="D26" s="30" t="s">
        <v>404</v>
      </c>
    </row>
    <row r="27" ht="30.9" customHeight="1" spans="1:4">
      <c r="A27" s="41" t="s">
        <v>405</v>
      </c>
      <c r="B27" s="74">
        <v>2.65</v>
      </c>
      <c r="C27" s="74">
        <v>0</v>
      </c>
      <c r="D27" s="30" t="s">
        <v>406</v>
      </c>
    </row>
    <row r="28" ht="30.9" customHeight="1" spans="1:4">
      <c r="A28" s="62" t="s">
        <v>407</v>
      </c>
      <c r="B28" s="74">
        <v>280.538</v>
      </c>
      <c r="C28" s="74">
        <v>268.086</v>
      </c>
      <c r="D28" s="30" t="s">
        <v>408</v>
      </c>
    </row>
    <row r="29" ht="30.9" customHeight="1" spans="1:4">
      <c r="A29" s="41" t="s">
        <v>409</v>
      </c>
      <c r="B29" s="74">
        <v>280.538</v>
      </c>
      <c r="C29" s="74">
        <v>268.086</v>
      </c>
      <c r="D29" s="30" t="s">
        <v>410</v>
      </c>
    </row>
    <row r="30" ht="30.9" customHeight="1" spans="1:4">
      <c r="A30" s="62" t="s">
        <v>411</v>
      </c>
      <c r="B30" s="75">
        <v>6632.9328</v>
      </c>
      <c r="C30" s="74">
        <v>5912.605053</v>
      </c>
      <c r="D30" s="41"/>
    </row>
    <row r="31" ht="55" customHeight="1" spans="1:4">
      <c r="A31" s="4" t="s">
        <v>412</v>
      </c>
      <c r="B31" s="4"/>
      <c r="C31" s="4"/>
      <c r="D31" s="4"/>
    </row>
    <row r="32" ht="30.15" customHeight="1" spans="2:3">
      <c r="B32" s="21"/>
      <c r="C32" s="21"/>
    </row>
  </sheetData>
  <mergeCells count="2">
    <mergeCell ref="A1:D1"/>
    <mergeCell ref="A31:D31"/>
  </mergeCells>
  <pageMargins left="0.984000027179718" right="0.75" top="0.34799998998642" bottom="0.34799998998642" header="0" footer="0"/>
  <pageSetup paperSize="9" scale="66"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2"/>
  <sheetViews>
    <sheetView tabSelected="1" workbookViewId="0">
      <selection activeCell="C9" sqref="C9:D9"/>
    </sheetView>
  </sheetViews>
  <sheetFormatPr defaultColWidth="10" defaultRowHeight="13.5" outlineLevelCol="6"/>
  <cols>
    <col min="1" max="1" width="26.7333333333333" customWidth="1"/>
    <col min="2" max="7" width="16.15" customWidth="1"/>
    <col min="8" max="8" width="9.76666666666667" customWidth="1"/>
  </cols>
  <sheetData>
    <row r="1" ht="41.45" customHeight="1" spans="1:7">
      <c r="A1" s="20" t="s">
        <v>5</v>
      </c>
      <c r="B1" s="20"/>
      <c r="C1" s="20"/>
      <c r="D1" s="20"/>
      <c r="E1" s="20"/>
      <c r="F1" s="20"/>
      <c r="G1" s="20"/>
    </row>
    <row r="2" ht="24.1" customHeight="1" spans="1:7">
      <c r="A2" s="8"/>
      <c r="B2" s="21"/>
      <c r="C2" s="21"/>
      <c r="D2" s="21"/>
      <c r="E2" s="21"/>
      <c r="F2" s="9" t="s">
        <v>15</v>
      </c>
      <c r="G2" s="9"/>
    </row>
    <row r="3" ht="39.15" customHeight="1" spans="1:7">
      <c r="A3" s="23" t="s">
        <v>16</v>
      </c>
      <c r="B3" s="23" t="s">
        <v>17</v>
      </c>
      <c r="C3" s="23" t="s">
        <v>18</v>
      </c>
      <c r="D3" s="23" t="s">
        <v>19</v>
      </c>
      <c r="E3" s="23" t="s">
        <v>20</v>
      </c>
      <c r="F3" s="23" t="s">
        <v>21</v>
      </c>
      <c r="G3" s="23" t="s">
        <v>22</v>
      </c>
    </row>
    <row r="4" ht="18.8" customHeight="1" spans="1:7">
      <c r="A4" s="41" t="s">
        <v>413</v>
      </c>
      <c r="B4" s="64">
        <v>0</v>
      </c>
      <c r="C4" s="64">
        <v>168.81</v>
      </c>
      <c r="D4" s="64">
        <v>168.81</v>
      </c>
      <c r="E4" s="65">
        <f>D4/C4</f>
        <v>1</v>
      </c>
      <c r="F4" s="64">
        <v>7.98</v>
      </c>
      <c r="G4" s="65">
        <f>D4/F4</f>
        <v>21.1541353383459</v>
      </c>
    </row>
    <row r="5" ht="18.8" customHeight="1" spans="1:7">
      <c r="A5" s="41" t="s">
        <v>26</v>
      </c>
      <c r="B5" s="66">
        <v>2563.57</v>
      </c>
      <c r="C5" s="31">
        <v>1637.06</v>
      </c>
      <c r="D5" s="31">
        <v>1637.06</v>
      </c>
      <c r="E5" s="65">
        <f>D5/C5</f>
        <v>1</v>
      </c>
      <c r="F5" s="64">
        <v>4804.03</v>
      </c>
      <c r="G5" s="65">
        <f>D5/F5</f>
        <v>0.340768063480037</v>
      </c>
    </row>
    <row r="6" ht="18.8" customHeight="1" spans="1:7">
      <c r="A6" s="41"/>
      <c r="B6" s="31"/>
      <c r="C6" s="31"/>
      <c r="D6" s="31"/>
      <c r="E6" s="40"/>
      <c r="F6" s="31"/>
      <c r="G6" s="65"/>
    </row>
    <row r="7" ht="18.8" customHeight="1" spans="1:7">
      <c r="A7" s="41"/>
      <c r="B7" s="31"/>
      <c r="C7" s="31"/>
      <c r="D7" s="31"/>
      <c r="E7" s="40"/>
      <c r="F7" s="31"/>
      <c r="G7" s="65"/>
    </row>
    <row r="8" ht="18.8" customHeight="1" spans="1:7">
      <c r="A8" s="62" t="s">
        <v>25</v>
      </c>
      <c r="B8" s="31">
        <f>B4+B5</f>
        <v>2563.57</v>
      </c>
      <c r="C8" s="31">
        <f>C4+C5</f>
        <v>1805.87</v>
      </c>
      <c r="D8" s="31">
        <f>D4+D5</f>
        <v>1805.87</v>
      </c>
      <c r="E8" s="67">
        <f>D8/C8</f>
        <v>1</v>
      </c>
      <c r="F8" s="31">
        <f>F4+F5</f>
        <v>4812.01</v>
      </c>
      <c r="G8" s="65">
        <f>D8/F8</f>
        <v>0.375283925012625</v>
      </c>
    </row>
    <row r="9" ht="18.8" customHeight="1" spans="1:7">
      <c r="A9" s="62" t="s">
        <v>414</v>
      </c>
      <c r="B9" s="31"/>
      <c r="C9" s="31">
        <v>926.51</v>
      </c>
      <c r="D9" s="31">
        <v>926.51</v>
      </c>
      <c r="E9" s="40"/>
      <c r="F9" s="31">
        <v>2563.57</v>
      </c>
      <c r="G9" s="65">
        <f>D9/F9</f>
        <v>0.361413965680672</v>
      </c>
    </row>
    <row r="10" ht="18.8" customHeight="1" spans="1:7">
      <c r="A10" s="62"/>
      <c r="B10" s="31"/>
      <c r="C10" s="31"/>
      <c r="D10" s="31"/>
      <c r="E10" s="40"/>
      <c r="F10" s="31"/>
      <c r="G10" s="68"/>
    </row>
    <row r="11" ht="18.8" customHeight="1" spans="1:7">
      <c r="A11" s="62" t="s">
        <v>415</v>
      </c>
      <c r="B11" s="69">
        <f>B4+B5</f>
        <v>2563.57</v>
      </c>
      <c r="C11" s="69">
        <f>C8+C9</f>
        <v>2732.38</v>
      </c>
      <c r="D11" s="69">
        <f>D8+D9</f>
        <v>2732.38</v>
      </c>
      <c r="E11" s="70">
        <f>D11/C11</f>
        <v>1</v>
      </c>
      <c r="F11" s="69">
        <f>F8+F9</f>
        <v>7375.58</v>
      </c>
      <c r="G11" s="71">
        <f>D11/F11</f>
        <v>0.370463068667142</v>
      </c>
    </row>
    <row r="12" ht="14.3" customHeight="1"/>
    <row r="13" ht="17.3" customHeight="1" spans="1:3">
      <c r="A13" s="4"/>
      <c r="B13" s="4"/>
      <c r="C13" s="4"/>
    </row>
    <row r="14" ht="14.3" customHeight="1" spans="1:1">
      <c r="A14" s="21" t="s">
        <v>416</v>
      </c>
    </row>
    <row r="28" spans="6:6">
      <c r="F28" s="72"/>
    </row>
    <row r="29" spans="6:6">
      <c r="F29" s="72"/>
    </row>
    <row r="30" spans="6:6">
      <c r="F30" s="72"/>
    </row>
    <row r="31" spans="6:6">
      <c r="F31" s="72"/>
    </row>
    <row r="32" spans="6:6">
      <c r="F32" s="72"/>
    </row>
  </sheetData>
  <mergeCells count="3">
    <mergeCell ref="A1:G1"/>
    <mergeCell ref="F2:G2"/>
    <mergeCell ref="A13:C13"/>
  </mergeCells>
  <pageMargins left="0.75" right="0.75" top="0.39300000667572" bottom="0.268999993801117"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6"/>
  <sheetViews>
    <sheetView topLeftCell="A10" workbookViewId="0">
      <selection activeCell="E20" sqref="E20"/>
    </sheetView>
  </sheetViews>
  <sheetFormatPr defaultColWidth="10" defaultRowHeight="13.5" outlineLevelCol="7"/>
  <cols>
    <col min="1" max="1" width="9.5" customWidth="1"/>
    <col min="2" max="2" width="26.1916666666667" customWidth="1"/>
    <col min="3" max="3" width="12.4916666666667" customWidth="1"/>
    <col min="4" max="4" width="15.2" customWidth="1"/>
    <col min="5" max="5" width="12.4916666666667" customWidth="1"/>
    <col min="6" max="8" width="12.4833333333333" customWidth="1"/>
    <col min="9" max="9" width="13.125" customWidth="1"/>
    <col min="11" max="11" width="10.375"/>
  </cols>
  <sheetData>
    <row r="1" ht="41.45" customHeight="1" spans="1:8">
      <c r="A1" s="21"/>
      <c r="B1" s="20" t="s">
        <v>6</v>
      </c>
      <c r="C1" s="20"/>
      <c r="D1" s="20"/>
      <c r="E1" s="20"/>
      <c r="F1" s="20"/>
      <c r="G1" s="20"/>
      <c r="H1" s="20"/>
    </row>
    <row r="2" ht="24.1" customHeight="1" spans="2:8">
      <c r="B2" s="8"/>
      <c r="C2" s="21"/>
      <c r="D2" s="21"/>
      <c r="E2" s="21"/>
      <c r="F2" s="21"/>
      <c r="G2" s="9" t="s">
        <v>15</v>
      </c>
      <c r="H2" s="9"/>
    </row>
    <row r="3" ht="40.7" customHeight="1" spans="1:8">
      <c r="A3" s="10" t="s">
        <v>29</v>
      </c>
      <c r="B3" s="10" t="s">
        <v>16</v>
      </c>
      <c r="C3" s="45" t="s">
        <v>17</v>
      </c>
      <c r="D3" s="45" t="s">
        <v>18</v>
      </c>
      <c r="E3" s="45" t="s">
        <v>19</v>
      </c>
      <c r="F3" s="45" t="s">
        <v>20</v>
      </c>
      <c r="G3" s="45" t="s">
        <v>21</v>
      </c>
      <c r="H3" s="45" t="s">
        <v>22</v>
      </c>
    </row>
    <row r="4" ht="25" customHeight="1" spans="1:8">
      <c r="A4" s="46" t="s">
        <v>118</v>
      </c>
      <c r="B4" s="46" t="s">
        <v>119</v>
      </c>
      <c r="C4" s="45"/>
      <c r="D4" s="45"/>
      <c r="E4" s="45"/>
      <c r="F4" s="45"/>
      <c r="G4" s="47">
        <v>7.98</v>
      </c>
      <c r="H4" s="48">
        <f>E4/G4</f>
        <v>0</v>
      </c>
    </row>
    <row r="5" ht="25" customHeight="1" spans="1:8">
      <c r="A5" s="46" t="s">
        <v>417</v>
      </c>
      <c r="B5" s="46" t="s">
        <v>418</v>
      </c>
      <c r="C5" s="45"/>
      <c r="D5" s="45"/>
      <c r="E5" s="45"/>
      <c r="F5" s="45"/>
      <c r="G5" s="49">
        <v>7.98</v>
      </c>
      <c r="H5" s="48">
        <f t="shared" ref="H5:H24" si="0">E5/G5</f>
        <v>0</v>
      </c>
    </row>
    <row r="6" ht="25" customHeight="1" spans="1:8">
      <c r="A6" s="50" t="s">
        <v>419</v>
      </c>
      <c r="B6" s="50" t="s">
        <v>420</v>
      </c>
      <c r="C6" s="45"/>
      <c r="D6" s="45"/>
      <c r="E6" s="45"/>
      <c r="F6" s="45"/>
      <c r="G6" s="49">
        <v>7.98</v>
      </c>
      <c r="H6" s="48">
        <f t="shared" si="0"/>
        <v>0</v>
      </c>
    </row>
    <row r="7" ht="22.75" customHeight="1" spans="1:8">
      <c r="A7" s="51" t="s">
        <v>236</v>
      </c>
      <c r="B7" s="51" t="s">
        <v>237</v>
      </c>
      <c r="C7" s="52">
        <v>2130.2052</v>
      </c>
      <c r="D7" s="52">
        <v>2249.3352</v>
      </c>
      <c r="E7" s="52">
        <v>1746.19006</v>
      </c>
      <c r="F7" s="53">
        <v>0.776313845975469</v>
      </c>
      <c r="G7" s="47">
        <v>3590.83</v>
      </c>
      <c r="H7" s="48">
        <f t="shared" si="0"/>
        <v>0.486291486926421</v>
      </c>
    </row>
    <row r="8" ht="22.75" customHeight="1" spans="1:8">
      <c r="A8" s="54" t="s">
        <v>421</v>
      </c>
      <c r="B8" s="54" t="s">
        <v>422</v>
      </c>
      <c r="C8" s="55">
        <v>2130.2052</v>
      </c>
      <c r="D8" s="55">
        <v>2249.3352</v>
      </c>
      <c r="E8" s="55">
        <v>1746.19006</v>
      </c>
      <c r="F8" s="53">
        <v>0.776313845975469</v>
      </c>
      <c r="G8" s="49">
        <v>3590.83</v>
      </c>
      <c r="H8" s="48">
        <f t="shared" si="0"/>
        <v>0.486291486926421</v>
      </c>
    </row>
    <row r="9" ht="22.75" customHeight="1" spans="1:8">
      <c r="A9" s="54" t="s">
        <v>423</v>
      </c>
      <c r="B9" s="54" t="s">
        <v>424</v>
      </c>
      <c r="C9" s="55">
        <v>1857.5314</v>
      </c>
      <c r="D9" s="55">
        <v>1976.6614</v>
      </c>
      <c r="E9" s="55">
        <v>1537.06246</v>
      </c>
      <c r="F9" s="53">
        <v>0.777605339993992</v>
      </c>
      <c r="G9" s="49">
        <v>3023.96</v>
      </c>
      <c r="H9" s="48">
        <f t="shared" si="0"/>
        <v>0.508294574002302</v>
      </c>
    </row>
    <row r="10" ht="22.75" customHeight="1" spans="1:8">
      <c r="A10" s="50" t="s">
        <v>425</v>
      </c>
      <c r="B10" s="50" t="s">
        <v>426</v>
      </c>
      <c r="C10" s="55"/>
      <c r="D10" s="55"/>
      <c r="E10" s="55"/>
      <c r="F10" s="53"/>
      <c r="G10" s="49">
        <v>364.53</v>
      </c>
      <c r="H10" s="48">
        <f t="shared" si="0"/>
        <v>0</v>
      </c>
    </row>
    <row r="11" ht="24.1" customHeight="1" spans="1:8">
      <c r="A11" s="54" t="s">
        <v>427</v>
      </c>
      <c r="B11" s="54" t="s">
        <v>428</v>
      </c>
      <c r="C11" s="55">
        <v>272.6738</v>
      </c>
      <c r="D11" s="55">
        <v>272.6738</v>
      </c>
      <c r="E11" s="55">
        <v>209.1276</v>
      </c>
      <c r="F11" s="53">
        <v>0.766951573638538</v>
      </c>
      <c r="G11" s="49">
        <v>202.35</v>
      </c>
      <c r="H11" s="48">
        <f t="shared" si="0"/>
        <v>1.03349444032617</v>
      </c>
    </row>
    <row r="12" ht="24.1" customHeight="1" spans="1:8">
      <c r="A12" s="56" t="s">
        <v>258</v>
      </c>
      <c r="B12" s="56" t="s">
        <v>259</v>
      </c>
      <c r="C12" s="52">
        <v>0.36</v>
      </c>
      <c r="D12" s="52">
        <v>8.64</v>
      </c>
      <c r="E12" s="52">
        <v>8.28</v>
      </c>
      <c r="F12" s="53">
        <v>0.958333333333333</v>
      </c>
      <c r="G12" s="57"/>
      <c r="H12" s="48"/>
    </row>
    <row r="13" ht="24.1" customHeight="1" spans="1:8">
      <c r="A13" s="54" t="s">
        <v>429</v>
      </c>
      <c r="B13" s="54" t="s">
        <v>418</v>
      </c>
      <c r="C13" s="55">
        <v>0.36</v>
      </c>
      <c r="D13" s="55">
        <v>8.64</v>
      </c>
      <c r="E13" s="55">
        <v>8.28</v>
      </c>
      <c r="F13" s="53">
        <v>0.958333333333333</v>
      </c>
      <c r="G13" s="40"/>
      <c r="H13" s="48"/>
    </row>
    <row r="14" ht="24.1" customHeight="1" spans="1:8">
      <c r="A14" s="54" t="s">
        <v>430</v>
      </c>
      <c r="B14" s="54" t="s">
        <v>420</v>
      </c>
      <c r="C14" s="55">
        <v>0</v>
      </c>
      <c r="D14" s="55">
        <v>8.28</v>
      </c>
      <c r="E14" s="55">
        <v>8.28</v>
      </c>
      <c r="F14" s="53">
        <v>1</v>
      </c>
      <c r="G14" s="40"/>
      <c r="H14" s="48"/>
    </row>
    <row r="15" ht="24.1" customHeight="1" spans="1:8">
      <c r="A15" s="54" t="s">
        <v>431</v>
      </c>
      <c r="B15" s="54" t="s">
        <v>432</v>
      </c>
      <c r="C15" s="55">
        <v>0.36</v>
      </c>
      <c r="D15" s="55">
        <v>0.36</v>
      </c>
      <c r="E15" s="55"/>
      <c r="F15" s="53"/>
      <c r="G15" s="40"/>
      <c r="H15" s="48"/>
    </row>
    <row r="16" ht="24.1" customHeight="1" spans="1:8">
      <c r="A16" s="56" t="s">
        <v>433</v>
      </c>
      <c r="B16" s="56" t="s">
        <v>434</v>
      </c>
      <c r="C16" s="52">
        <v>433</v>
      </c>
      <c r="D16" s="52">
        <v>474.4</v>
      </c>
      <c r="E16" s="52">
        <v>51.4</v>
      </c>
      <c r="F16" s="53">
        <v>0.108347386172007</v>
      </c>
      <c r="G16" s="47">
        <v>1213.2</v>
      </c>
      <c r="H16" s="48">
        <f t="shared" si="0"/>
        <v>0.0423672931091329</v>
      </c>
    </row>
    <row r="17" ht="24.1" customHeight="1" spans="1:8">
      <c r="A17" s="54" t="s">
        <v>435</v>
      </c>
      <c r="B17" s="54" t="s">
        <v>436</v>
      </c>
      <c r="C17" s="55">
        <v>433</v>
      </c>
      <c r="D17" s="55">
        <v>474.4</v>
      </c>
      <c r="E17" s="55">
        <v>51.4</v>
      </c>
      <c r="F17" s="53">
        <v>0.108347386172007</v>
      </c>
      <c r="G17" s="49">
        <v>1213.2</v>
      </c>
      <c r="H17" s="48">
        <f t="shared" si="0"/>
        <v>0.0423672931091329</v>
      </c>
    </row>
    <row r="18" ht="24.1" customHeight="1" spans="1:8">
      <c r="A18" s="54" t="s">
        <v>437</v>
      </c>
      <c r="B18" s="54" t="s">
        <v>438</v>
      </c>
      <c r="C18" s="55">
        <v>10</v>
      </c>
      <c r="D18" s="55">
        <v>51.4</v>
      </c>
      <c r="E18" s="55">
        <v>51.4</v>
      </c>
      <c r="F18" s="53">
        <v>1</v>
      </c>
      <c r="G18" s="49">
        <v>26.2</v>
      </c>
      <c r="H18" s="48">
        <f t="shared" si="0"/>
        <v>1.9618320610687</v>
      </c>
    </row>
    <row r="19" ht="24.1" customHeight="1" spans="1:8">
      <c r="A19" s="54" t="s">
        <v>439</v>
      </c>
      <c r="B19" s="54" t="s">
        <v>440</v>
      </c>
      <c r="C19" s="55">
        <v>423</v>
      </c>
      <c r="D19" s="55">
        <v>423</v>
      </c>
      <c r="E19" s="55"/>
      <c r="F19" s="53"/>
      <c r="G19" s="49">
        <v>1187</v>
      </c>
      <c r="H19" s="48">
        <f t="shared" si="0"/>
        <v>0</v>
      </c>
    </row>
    <row r="20" ht="24.1" customHeight="1" spans="1:8">
      <c r="A20" s="58"/>
      <c r="B20" s="59" t="s">
        <v>441</v>
      </c>
      <c r="C20" s="52">
        <f>C7+C12+C16</f>
        <v>2563.5652</v>
      </c>
      <c r="D20" s="52">
        <v>2732.3752</v>
      </c>
      <c r="E20" s="52">
        <v>1805.87006</v>
      </c>
      <c r="F20" s="53">
        <v>0.660915843475669</v>
      </c>
      <c r="G20" s="60">
        <v>4812.01</v>
      </c>
      <c r="H20" s="48">
        <f t="shared" si="0"/>
        <v>0.375283937481427</v>
      </c>
    </row>
    <row r="21" ht="24.1" customHeight="1" spans="1:8">
      <c r="A21" s="30"/>
      <c r="B21" s="41"/>
      <c r="C21" s="40"/>
      <c r="D21" s="40"/>
      <c r="E21" s="40"/>
      <c r="F21" s="61"/>
      <c r="G21" s="40"/>
      <c r="H21" s="48"/>
    </row>
    <row r="22" ht="24.1" customHeight="1" spans="1:8">
      <c r="A22" s="30"/>
      <c r="B22" s="62" t="s">
        <v>353</v>
      </c>
      <c r="C22" s="40"/>
      <c r="D22" s="40"/>
      <c r="E22" s="40"/>
      <c r="F22" s="61"/>
      <c r="G22" s="40"/>
      <c r="H22" s="48"/>
    </row>
    <row r="23" ht="24.1" customHeight="1" spans="1:8">
      <c r="A23" s="30"/>
      <c r="B23" s="59" t="s">
        <v>355</v>
      </c>
      <c r="C23" s="63">
        <v>0</v>
      </c>
      <c r="D23" s="63">
        <v>0</v>
      </c>
      <c r="E23" s="63">
        <v>926.50514</v>
      </c>
      <c r="F23" s="63">
        <v>0</v>
      </c>
      <c r="G23" s="47">
        <v>2563.57</v>
      </c>
      <c r="H23" s="48">
        <f t="shared" si="0"/>
        <v>0.361412069886915</v>
      </c>
    </row>
    <row r="24" ht="24.1" customHeight="1" spans="1:8">
      <c r="A24" s="30"/>
      <c r="B24" s="59" t="s">
        <v>442</v>
      </c>
      <c r="C24" s="52">
        <f>C20</f>
        <v>2563.5652</v>
      </c>
      <c r="D24" s="52">
        <v>2732.3752</v>
      </c>
      <c r="E24" s="52">
        <f>E20+E23</f>
        <v>2732.3752</v>
      </c>
      <c r="F24" s="53">
        <f>E24/D24</f>
        <v>1</v>
      </c>
      <c r="G24" s="61">
        <f>G20+G23</f>
        <v>7375.58</v>
      </c>
      <c r="H24" s="48">
        <f t="shared" si="0"/>
        <v>0.370462417870866</v>
      </c>
    </row>
    <row r="25" ht="14.3" customHeight="1"/>
    <row r="26" ht="18.05" customHeight="1" spans="2:4">
      <c r="B26" s="4"/>
      <c r="C26" s="4"/>
      <c r="D26" s="4"/>
    </row>
  </sheetData>
  <mergeCells count="3">
    <mergeCell ref="B1:H1"/>
    <mergeCell ref="G2:H2"/>
    <mergeCell ref="B26:D26"/>
  </mergeCells>
  <pageMargins left="0.75" right="0.75" top="0.39300000667572" bottom="0.268999993801117" header="0" footer="0"/>
  <pageSetup paperSize="9" scale="84"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0"/>
  <sheetViews>
    <sheetView workbookViewId="0">
      <selection activeCell="A10" sqref="A10"/>
    </sheetView>
  </sheetViews>
  <sheetFormatPr defaultColWidth="10" defaultRowHeight="13.5" outlineLevelCol="5"/>
  <cols>
    <col min="1" max="1" width="49.2583333333333" customWidth="1"/>
    <col min="2" max="2" width="17.2333333333333" customWidth="1"/>
    <col min="3" max="3" width="18.8666666666667" customWidth="1"/>
    <col min="4" max="6" width="17.2333333333333" customWidth="1"/>
    <col min="7" max="7" width="9.76666666666667" customWidth="1"/>
  </cols>
  <sheetData>
    <row r="1" ht="49.7" customHeight="1" spans="1:6">
      <c r="A1" s="43" t="s">
        <v>443</v>
      </c>
      <c r="B1" s="43"/>
      <c r="C1" s="43"/>
      <c r="D1" s="43"/>
      <c r="E1" s="43"/>
      <c r="F1" s="43"/>
    </row>
    <row r="2" ht="24.85" customHeight="1" spans="1:6">
      <c r="A2" s="8"/>
      <c r="B2" s="4"/>
      <c r="D2" s="4"/>
      <c r="E2" s="22" t="s">
        <v>15</v>
      </c>
      <c r="F2" s="22"/>
    </row>
    <row r="3" ht="33.9" customHeight="1" spans="1:6">
      <c r="A3" s="23" t="s">
        <v>444</v>
      </c>
      <c r="B3" s="23" t="s">
        <v>17</v>
      </c>
      <c r="C3" s="23" t="s">
        <v>18</v>
      </c>
      <c r="D3" s="23" t="s">
        <v>19</v>
      </c>
      <c r="E3" s="23" t="s">
        <v>20</v>
      </c>
      <c r="F3" s="23" t="s">
        <v>22</v>
      </c>
    </row>
    <row r="4" ht="23.35" customHeight="1" spans="1:6">
      <c r="A4" s="33" t="s">
        <v>445</v>
      </c>
      <c r="B4" s="44"/>
      <c r="C4" s="44"/>
      <c r="D4" s="44"/>
      <c r="E4" s="44"/>
      <c r="F4" s="44"/>
    </row>
    <row r="5" ht="23.35" customHeight="1" spans="1:6">
      <c r="A5" s="24" t="s">
        <v>446</v>
      </c>
      <c r="B5" s="44"/>
      <c r="C5" s="44"/>
      <c r="D5" s="44"/>
      <c r="E5" s="44"/>
      <c r="F5" s="44"/>
    </row>
    <row r="6" ht="23.35" customHeight="1" spans="1:6">
      <c r="A6" s="24"/>
      <c r="B6" s="44"/>
      <c r="C6" s="44"/>
      <c r="D6" s="44"/>
      <c r="E6" s="44"/>
      <c r="F6" s="44"/>
    </row>
    <row r="7" ht="23.35" customHeight="1" spans="1:6">
      <c r="A7" s="33" t="s">
        <v>447</v>
      </c>
      <c r="B7" s="44"/>
      <c r="C7" s="44"/>
      <c r="D7" s="44"/>
      <c r="E7" s="44"/>
      <c r="F7" s="44"/>
    </row>
    <row r="8" ht="23.35" customHeight="1" spans="1:6">
      <c r="A8" s="33" t="s">
        <v>448</v>
      </c>
      <c r="B8" s="44"/>
      <c r="C8" s="44"/>
      <c r="D8" s="44"/>
      <c r="E8" s="44"/>
      <c r="F8" s="44"/>
    </row>
    <row r="9" ht="14.3" customHeight="1" spans="1:6">
      <c r="A9" s="4"/>
      <c r="B9" s="4"/>
      <c r="D9" s="4"/>
      <c r="E9" s="4"/>
      <c r="F9" s="4"/>
    </row>
    <row r="10" ht="21.85" customHeight="1" spans="1:6">
      <c r="A10" s="4" t="s">
        <v>449</v>
      </c>
      <c r="B10" s="4"/>
      <c r="D10" s="4"/>
      <c r="E10" s="4"/>
      <c r="F10" s="4"/>
    </row>
  </sheetData>
  <mergeCells count="2">
    <mergeCell ref="A1:F1"/>
    <mergeCell ref="E2:F2"/>
  </mergeCells>
  <pageMargins left="0.75" right="0.75" top="0.268999993801117" bottom="0.268999993801117" header="0" footer="0"/>
  <pageSetup paperSize="9" scale="96"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2"/>
  <sheetViews>
    <sheetView workbookViewId="0">
      <selection activeCell="A26" sqref="A26"/>
    </sheetView>
  </sheetViews>
  <sheetFormatPr defaultColWidth="10" defaultRowHeight="13.5" outlineLevelCol="5"/>
  <cols>
    <col min="1" max="1" width="49.2583333333333" customWidth="1"/>
    <col min="2" max="2" width="17.2333333333333" customWidth="1"/>
    <col min="3" max="3" width="19" customWidth="1"/>
    <col min="4" max="6" width="17.2333333333333" customWidth="1"/>
    <col min="7" max="7" width="9.76666666666667" customWidth="1"/>
  </cols>
  <sheetData>
    <row r="1" ht="49.7" customHeight="1" spans="1:6">
      <c r="A1" s="43" t="s">
        <v>450</v>
      </c>
      <c r="B1" s="43"/>
      <c r="C1" s="43"/>
      <c r="D1" s="43"/>
      <c r="E1" s="43"/>
      <c r="F1" s="43"/>
    </row>
    <row r="2" ht="24.85" customHeight="1" spans="1:6">
      <c r="A2" s="8"/>
      <c r="B2" s="4"/>
      <c r="D2" s="4"/>
      <c r="E2" s="22" t="s">
        <v>15</v>
      </c>
      <c r="F2" s="22"/>
    </row>
    <row r="3" ht="33.9" customHeight="1" spans="1:6">
      <c r="A3" s="23" t="s">
        <v>444</v>
      </c>
      <c r="B3" s="23" t="s">
        <v>17</v>
      </c>
      <c r="C3" s="23" t="s">
        <v>18</v>
      </c>
      <c r="D3" s="23" t="s">
        <v>19</v>
      </c>
      <c r="E3" s="23" t="s">
        <v>20</v>
      </c>
      <c r="F3" s="23" t="s">
        <v>22</v>
      </c>
    </row>
    <row r="4" ht="23.35" customHeight="1" spans="1:6">
      <c r="A4" s="33" t="s">
        <v>451</v>
      </c>
      <c r="B4" s="44"/>
      <c r="C4" s="31"/>
      <c r="D4" s="44"/>
      <c r="E4" s="44"/>
      <c r="F4" s="44"/>
    </row>
    <row r="5" ht="23.35" customHeight="1" spans="1:6">
      <c r="A5" s="33" t="s">
        <v>452</v>
      </c>
      <c r="B5" s="44"/>
      <c r="C5" s="31"/>
      <c r="D5" s="44"/>
      <c r="E5" s="44"/>
      <c r="F5" s="44"/>
    </row>
    <row r="6" ht="23.35" customHeight="1" spans="1:6">
      <c r="A6" s="24" t="s">
        <v>453</v>
      </c>
      <c r="B6" s="44"/>
      <c r="C6" s="31"/>
      <c r="D6" s="44"/>
      <c r="E6" s="44"/>
      <c r="F6" s="44"/>
    </row>
    <row r="7" ht="23.35" customHeight="1" spans="1:6">
      <c r="A7" s="24"/>
      <c r="B7" s="44"/>
      <c r="C7" s="31"/>
      <c r="D7" s="44"/>
      <c r="E7" s="44"/>
      <c r="F7" s="44"/>
    </row>
    <row r="8" ht="23.35" customHeight="1" spans="1:6">
      <c r="A8" s="33" t="s">
        <v>454</v>
      </c>
      <c r="B8" s="44"/>
      <c r="C8" s="31"/>
      <c r="D8" s="44"/>
      <c r="E8" s="44"/>
      <c r="F8" s="44"/>
    </row>
    <row r="9" ht="23.35" customHeight="1" spans="1:6">
      <c r="A9" s="33" t="s">
        <v>353</v>
      </c>
      <c r="B9" s="44"/>
      <c r="C9" s="31"/>
      <c r="D9" s="44"/>
      <c r="E9" s="44"/>
      <c r="F9" s="44"/>
    </row>
    <row r="10" ht="23.35" customHeight="1" spans="1:6">
      <c r="A10" s="33" t="s">
        <v>455</v>
      </c>
      <c r="B10" s="44"/>
      <c r="C10" s="31"/>
      <c r="D10" s="44"/>
      <c r="E10" s="44"/>
      <c r="F10" s="44"/>
    </row>
    <row r="11" ht="14.3" customHeight="1" spans="1:6">
      <c r="A11" s="4"/>
      <c r="B11" s="4"/>
      <c r="D11" s="4"/>
      <c r="E11" s="4"/>
      <c r="F11" s="4"/>
    </row>
    <row r="12" ht="21.85" customHeight="1" spans="1:6">
      <c r="A12" s="4" t="s">
        <v>456</v>
      </c>
      <c r="B12" s="4"/>
      <c r="D12" s="4"/>
      <c r="E12" s="4"/>
      <c r="F12" s="4"/>
    </row>
  </sheetData>
  <mergeCells count="2">
    <mergeCell ref="A1:F1"/>
    <mergeCell ref="E2:F2"/>
  </mergeCells>
  <pageMargins left="0.75" right="0.75" top="0.268999993801117" bottom="0.268999993801117" header="0" footer="0"/>
  <pageSetup paperSize="9" scale="96"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7"/>
  <sheetViews>
    <sheetView workbookViewId="0">
      <pane ySplit="3" topLeftCell="A4" activePane="bottomLeft" state="frozen"/>
      <selection/>
      <selection pane="bottomLeft" activeCell="A13" sqref="A13"/>
    </sheetView>
  </sheetViews>
  <sheetFormatPr defaultColWidth="10" defaultRowHeight="13.5" outlineLevelRow="6" outlineLevelCol="5"/>
  <cols>
    <col min="1" max="1" width="51.8416666666667" customWidth="1"/>
    <col min="2" max="6" width="15.875" customWidth="1"/>
    <col min="7" max="7" width="9.76666666666667" customWidth="1"/>
  </cols>
  <sheetData>
    <row r="1" ht="44.45" customHeight="1" spans="1:6">
      <c r="A1" s="20" t="s">
        <v>9</v>
      </c>
      <c r="B1" s="20"/>
      <c r="C1" s="20"/>
      <c r="D1" s="20"/>
      <c r="E1" s="20"/>
      <c r="F1" s="20"/>
    </row>
    <row r="2" ht="44.45" customHeight="1" spans="1:6">
      <c r="A2" s="8"/>
      <c r="B2" s="8"/>
      <c r="C2" s="8"/>
      <c r="D2" s="8"/>
      <c r="E2" s="22" t="s">
        <v>15</v>
      </c>
      <c r="F2" s="22"/>
    </row>
    <row r="3" ht="44.45" customHeight="1" spans="1:6">
      <c r="A3" s="23" t="s">
        <v>16</v>
      </c>
      <c r="B3" s="23" t="s">
        <v>17</v>
      </c>
      <c r="C3" s="23" t="s">
        <v>18</v>
      </c>
      <c r="D3" s="23" t="s">
        <v>19</v>
      </c>
      <c r="E3" s="23" t="s">
        <v>20</v>
      </c>
      <c r="F3" s="23" t="s">
        <v>22</v>
      </c>
    </row>
    <row r="4" ht="24.1" customHeight="1" spans="1:6">
      <c r="A4" s="41" t="s">
        <v>457</v>
      </c>
      <c r="B4" s="42"/>
      <c r="C4" s="42"/>
      <c r="D4" s="42"/>
      <c r="E4" s="42"/>
      <c r="F4" s="42"/>
    </row>
    <row r="5" ht="24.1" customHeight="1" spans="1:6">
      <c r="A5" s="41" t="s">
        <v>458</v>
      </c>
      <c r="B5" s="42"/>
      <c r="C5" s="42"/>
      <c r="D5" s="42"/>
      <c r="E5" s="42"/>
      <c r="F5" s="42"/>
    </row>
    <row r="6" spans="1:6">
      <c r="A6" s="8"/>
      <c r="B6" s="8"/>
      <c r="C6" s="8"/>
      <c r="D6" s="8"/>
      <c r="E6" s="8"/>
      <c r="F6" s="8"/>
    </row>
    <row r="7" spans="1:6">
      <c r="A7" s="8" t="s">
        <v>459</v>
      </c>
      <c r="B7" s="8"/>
      <c r="C7" s="8"/>
      <c r="D7" s="8"/>
      <c r="E7" s="8"/>
      <c r="F7" s="8"/>
    </row>
  </sheetData>
  <mergeCells count="3">
    <mergeCell ref="A1:F1"/>
    <mergeCell ref="E2:F2"/>
    <mergeCell ref="A7:D7"/>
  </mergeCells>
  <pageMargins left="0.75" right="0.75" top="0.268999993801117" bottom="0.268999993801117"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封面</vt:lpstr>
      <vt:lpstr>1.1</vt:lpstr>
      <vt:lpstr>1.2</vt:lpstr>
      <vt:lpstr>1.3</vt:lpstr>
      <vt:lpstr>2.1</vt:lpstr>
      <vt:lpstr>2.2</vt:lpstr>
      <vt:lpstr>3.1</vt:lpstr>
      <vt:lpstr>3.2</vt:lpstr>
      <vt:lpstr>4.1</vt:lpstr>
      <vt:lpstr>4.2</vt:lpstr>
      <vt:lpstr>5.1</vt:lpstr>
      <vt:lpstr>5.2</vt:lpstr>
      <vt:lpstr>5.3</vt:lpstr>
      <vt:lpstr>5.4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2023-08-18T22:18:00Z</dcterms:created>
  <dcterms:modified xsi:type="dcterms:W3CDTF">2025-07-22T07:44:56Z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
  </property>
  <property fmtid="{D5CDD505-2E9C-101B-9397-08002B2CF9AE}" pid="3" name="KSOProductBuildVer">
    <vt:lpwstr>2052-10.8.2.7119</vt:lpwstr>
  </property>
  <property fmtid="{D5CDD505-2E9C-101B-9397-08002B2CF9AE}" pid="4" name="KSOReadingLayout">
    <vt:bool>true</vt:bool>
  </property>
</Properties>
</file>