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activeTab="1"/>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definedNames>
    <definedName name="_xlnm.Print_Titles" localSheetId="2">'1.2'!$1:$3</definedName>
  </definedNames>
  <calcPr calcId="144525"/>
</workbook>
</file>

<file path=xl/sharedStrings.xml><?xml version="1.0" encoding="utf-8"?>
<sst xmlns="http://schemas.openxmlformats.org/spreadsheetml/2006/main" count="541" uniqueCount="442">
  <si>
    <t>目         录</t>
  </si>
  <si>
    <t>编报单位：</t>
  </si>
  <si>
    <t>上海市崇明区中兴镇人民政府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</si>
  <si>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</si>
  <si>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</si>
  <si>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</si>
  <si>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</si>
  <si>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</si>
  <si>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</si>
  <si>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</si>
  <si>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</si>
  <si>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</si>
  <si>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</si>
  <si>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</si>
  <si>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</si>
  <si>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</si>
  <si>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</si>
  <si>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</si>
  <si>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</si>
  <si>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</si>
  <si>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</si>
  <si>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</si>
  <si>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</si>
  <si>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</si>
  <si>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 xml:space="preserve">  1.一般性转移支付</t>
  </si>
  <si>
    <t xml:space="preserve">  2.专项转移支付</t>
  </si>
  <si>
    <t>一般公共预算收入合计</t>
  </si>
  <si>
    <t>上年结转收入</t>
  </si>
  <si>
    <t>动用预算稳定调节基金</t>
  </si>
  <si>
    <t>总    计</t>
  </si>
  <si>
    <t>科目编码</t>
  </si>
  <si>
    <t>一般公共服务支出</t>
  </si>
  <si>
    <t>人大事务</t>
  </si>
  <si>
    <t>代表工作</t>
  </si>
  <si>
    <t>其他人大事务支出</t>
  </si>
  <si>
    <t>政府办公厅（室）及相关机构事务</t>
  </si>
  <si>
    <t>2010301</t>
  </si>
  <si>
    <t>行政运行</t>
  </si>
  <si>
    <t>2010308</t>
  </si>
  <si>
    <t>信访事务</t>
  </si>
  <si>
    <t>20106</t>
  </si>
  <si>
    <t>财政事务</t>
  </si>
  <si>
    <t>2010699</t>
  </si>
  <si>
    <t>其他财政事务支出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</si>
  <si>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</si>
  <si>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</si>
  <si>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</si>
  <si>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</si>
  <si>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</si>
  <si>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</si>
  <si>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</si>
  <si>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</si>
  <si>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</si>
  <si>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</si>
  <si>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</si>
  <si>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</si>
  <si>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20136</t>
  </si>
  <si>
    <t>其他共产党事务支出</t>
  </si>
  <si>
    <t>2013650</t>
  </si>
  <si>
    <t>事业运行</t>
  </si>
  <si>
    <t>2013699</t>
  </si>
  <si>
    <t>20199</t>
  </si>
  <si>
    <t>其他一般公共服务支出</t>
  </si>
  <si>
    <t>2019999</t>
  </si>
  <si>
    <t>205</t>
  </si>
  <si>
    <t>教育支出</t>
  </si>
  <si>
    <t>20599</t>
  </si>
  <si>
    <t>其他教育支出</t>
  </si>
  <si>
    <t>2059999</t>
  </si>
  <si>
    <t>206</t>
  </si>
  <si>
    <t>科学技术支出</t>
  </si>
  <si>
    <t>20607</t>
  </si>
  <si>
    <t>科学技术普及</t>
  </si>
  <si>
    <t>2060799</t>
  </si>
  <si>
    <t>其他科学技术普及支出</t>
  </si>
  <si>
    <t>20699</t>
  </si>
  <si>
    <t>其他科学技术支出</t>
  </si>
  <si>
    <t>2069999</t>
  </si>
  <si>
    <t>207</t>
  </si>
  <si>
    <t>文化旅游体育与传媒支出</t>
  </si>
  <si>
    <t>20701</t>
  </si>
  <si>
    <t>文化和旅游</t>
  </si>
  <si>
    <t>2070109</t>
  </si>
  <si>
    <t>群众文化</t>
  </si>
  <si>
    <t>20703</t>
  </si>
  <si>
    <t>体育</t>
  </si>
  <si>
    <t>2070308</t>
  </si>
  <si>
    <t>群众体育</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</si>
  <si>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</si>
  <si>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</si>
  <si>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</si>
  <si>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</si>
  <si>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</si>
  <si>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</si>
  <si>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</si>
  <si>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</si>
  <si>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</si>
  <si>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</si>
  <si>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</si>
  <si>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</si>
  <si>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</si>
  <si>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</si>
  <si>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</si>
  <si>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</si>
  <si>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</si>
  <si>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</si>
  <si>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</si>
  <si>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</si>
  <si>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</si>
  <si>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</si>
  <si>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20807</t>
  </si>
  <si>
    <t>就业补助</t>
  </si>
  <si>
    <t>2080704</t>
  </si>
  <si>
    <t>社会保险补贴</t>
  </si>
  <si>
    <t>2080705</t>
  </si>
  <si>
    <t>公益性岗位补贴</t>
  </si>
  <si>
    <t>2080799</t>
  </si>
  <si>
    <t>其他就业补助支出</t>
  </si>
  <si>
    <t>20808</t>
  </si>
  <si>
    <t>抚恤</t>
  </si>
  <si>
    <t>2080802</t>
  </si>
  <si>
    <t>伤残抚恤</t>
  </si>
  <si>
    <t>2080803</t>
  </si>
  <si>
    <t>在乡复员、退伍军人生活补助</t>
  </si>
  <si>
    <t>2080805</t>
  </si>
  <si>
    <t>义务兵优待</t>
  </si>
  <si>
    <t>2080806</t>
  </si>
  <si>
    <t>农村籍退役士兵老年生活补助</t>
  </si>
  <si>
    <t>2080899</t>
  </si>
  <si>
    <t>其他优抚支出</t>
  </si>
  <si>
    <t>20809</t>
  </si>
  <si>
    <t>退役安置</t>
  </si>
  <si>
    <t>2080999</t>
  </si>
  <si>
    <t>其他退役安置支出</t>
  </si>
  <si>
    <t>20810</t>
  </si>
  <si>
    <t>社会福利</t>
  </si>
  <si>
    <t>2081002</t>
  </si>
  <si>
    <t>老年福利</t>
  </si>
  <si>
    <t>殡葬</t>
  </si>
  <si>
    <t>2081006</t>
  </si>
  <si>
    <t>养老服务</t>
  </si>
  <si>
    <t>2081099</t>
  </si>
  <si>
    <t>其他社会福利支出</t>
  </si>
  <si>
    <t>20811</t>
  </si>
  <si>
    <t>残疾人事业</t>
  </si>
  <si>
    <t>2081104</t>
  </si>
  <si>
    <t>残疾人康复</t>
  </si>
  <si>
    <t>2081105</t>
  </si>
  <si>
    <t>残疾人就业</t>
  </si>
  <si>
    <t>2081107</t>
  </si>
  <si>
    <t>残疾人生活和护理补贴</t>
  </si>
  <si>
    <t>2081199</t>
  </si>
  <si>
    <t>其他残疾人事业支出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</si>
  <si>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</si>
  <si>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</si>
  <si>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</si>
  <si>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</si>
  <si>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</si>
  <si>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</si>
  <si>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</si>
  <si>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</si>
  <si>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</si>
  <si>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</si>
  <si>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</si>
  <si>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</si>
  <si>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</si>
  <si>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</si>
  <si>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</si>
  <si>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21001</t>
  </si>
  <si>
    <t>卫生健康管理事务</t>
  </si>
  <si>
    <t>2100199</t>
  </si>
  <si>
    <t>其他卫生健康管理事务支出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</si>
  <si>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</si>
  <si>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</si>
  <si>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</si>
  <si>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</si>
  <si>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</si>
  <si>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</si>
  <si>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</si>
  <si>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</si>
  <si>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</si>
  <si>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</si>
  <si>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</si>
  <si>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</si>
  <si>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</si>
  <si>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</si>
  <si>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</si>
  <si>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</si>
  <si>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</si>
  <si>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</si>
  <si>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</si>
  <si>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21099</t>
  </si>
  <si>
    <t>其他卫生健康支出</t>
  </si>
  <si>
    <t>2109999</t>
  </si>
  <si>
    <t>211</t>
  </si>
  <si>
    <t>节能环保支出</t>
  </si>
  <si>
    <t>21101</t>
  </si>
  <si>
    <t>环境保护管理事务</t>
  </si>
  <si>
    <t>2110199</t>
  </si>
  <si>
    <t>其他环境保护管理事务支出</t>
  </si>
  <si>
    <t>21111</t>
  </si>
  <si>
    <t>污染减排</t>
  </si>
  <si>
    <t>2111103</t>
  </si>
  <si>
    <t>减排专项支出</t>
  </si>
  <si>
    <t>21199</t>
  </si>
  <si>
    <t>其他节能环保支出</t>
  </si>
  <si>
    <t>2119999</t>
  </si>
  <si>
    <t>212</t>
  </si>
  <si>
    <t>城乡社区支出</t>
  </si>
  <si>
    <t>21201</t>
  </si>
  <si>
    <t>城乡社区管理事务</t>
  </si>
  <si>
    <t>2120101</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</si>
  <si>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</si>
  <si>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</si>
  <si>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</si>
  <si>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</si>
  <si>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</si>
  <si>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</si>
  <si>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</si>
  <si>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</si>
  <si>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</si>
  <si>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</si>
  <si>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</si>
  <si>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</si>
  <si>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</si>
  <si>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</si>
  <si>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</si>
  <si>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</si>
  <si>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</si>
  <si>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</si>
  <si>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</si>
  <si>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</si>
  <si>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2130106</t>
  </si>
  <si>
    <t>科技转化与推广服务</t>
  </si>
  <si>
    <t>2130112</t>
  </si>
  <si>
    <t>行业业务管理</t>
  </si>
  <si>
    <t>2130122</t>
  </si>
  <si>
    <t>农业生产发展</t>
  </si>
  <si>
    <t>2130124</t>
  </si>
  <si>
    <t>农村合作经济</t>
  </si>
  <si>
    <t>农业资源保护修复与利用</t>
  </si>
  <si>
    <t>2130148</t>
  </si>
  <si>
    <t>渔业发展</t>
  </si>
  <si>
    <t>2130153</t>
  </si>
  <si>
    <t>农田建设</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</si>
  <si>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</si>
  <si>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</si>
  <si>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</si>
  <si>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</si>
  <si>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</si>
  <si>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</si>
  <si>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</si>
  <si>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</si>
  <si>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</si>
  <si>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</si>
  <si>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</si>
  <si>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</si>
  <si>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</si>
  <si>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</si>
  <si>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</si>
  <si>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</si>
  <si>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2130399</t>
  </si>
  <si>
    <t>其他水利支出</t>
  </si>
  <si>
    <t>21307</t>
  </si>
  <si>
    <t>农村综合改革</t>
  </si>
  <si>
    <t>2130701</t>
  </si>
  <si>
    <t>对村级公益事业建设的补助</t>
  </si>
  <si>
    <t>2130705</t>
  </si>
  <si>
    <t>对村民委员会和村党支部的补助</t>
  </si>
  <si>
    <t>2130799</t>
  </si>
  <si>
    <t>其他农村综合改革支出</t>
  </si>
  <si>
    <t>21399</t>
  </si>
  <si>
    <t>其他农林水支出</t>
  </si>
  <si>
    <t>2139999</t>
  </si>
  <si>
    <t>214</t>
  </si>
  <si>
    <t>交通运输支出</t>
  </si>
  <si>
    <t>21401</t>
  </si>
  <si>
    <t>公路水路运输</t>
  </si>
  <si>
    <t>2140106</t>
  </si>
  <si>
    <t>公路养护</t>
  </si>
  <si>
    <t>2140199</t>
  </si>
  <si>
    <t>其他公路水路运输支出</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</si>
  <si>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</si>
  <si>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</si>
  <si>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</si>
  <si>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</si>
  <si>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</si>
  <si>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</si>
  <si>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</si>
  <si>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</si>
  <si>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</si>
  <si>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</si>
  <si>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</si>
  <si>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</si>
  <si>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</si>
  <si>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</si>
  <si>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</si>
  <si>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</si>
  <si>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</si>
  <si>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</si>
  <si>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</si>
  <si>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</si>
  <si>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</si>
  <si>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</si>
  <si>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</si>
  <si>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</si>
  <si>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</si>
  <si>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</si>
  <si>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</si>
  <si>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</si>
  <si>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</si>
  <si>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</si>
  <si>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</si>
  <si>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</si>
  <si>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</si>
  <si>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</si>
  <si>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</si>
  <si>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</si>
  <si>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</si>
  <si>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</si>
  <si>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</si>
  <si>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</si>
  <si>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</si>
  <si>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</si>
  <si>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</si>
  <si>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</si>
  <si>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</si>
  <si>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</si>
  <si>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</si>
  <si>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</si>
  <si>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</si>
  <si>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</si>
  <si>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</si>
  <si>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</si>
  <si>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</si>
  <si>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</si>
  <si>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</si>
  <si>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</si>
  <si>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</si>
  <si>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</si>
  <si>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</si>
  <si>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</si>
  <si>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</si>
  <si>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</si>
  <si>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</si>
  <si>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</si>
  <si>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</si>
  <si>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</si>
  <si>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</si>
  <si>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</si>
  <si>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</si>
  <si>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</si>
  <si>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</si>
  <si>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</si>
  <si>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</si>
  <si>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</si>
  <si>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</si>
  <si>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</si>
  <si>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</si>
  <si>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</si>
  <si>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</si>
  <si>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</si>
  <si>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</si>
  <si>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</si>
  <si>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</si>
  <si>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</si>
  <si>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20822</t>
  </si>
  <si>
    <t>大中型水库移民后期扶持基金支出</t>
  </si>
  <si>
    <t>2082201</t>
  </si>
  <si>
    <t>移民补助</t>
  </si>
  <si>
    <t>21208</t>
  </si>
  <si>
    <t>国有土地使用权出让收入安排的支出</t>
  </si>
  <si>
    <t>2120803</t>
  </si>
  <si>
    <t>城市建设支出</t>
  </si>
  <si>
    <t>2120804</t>
  </si>
  <si>
    <t>农村基础设施建设支出</t>
  </si>
  <si>
    <t>2120815</t>
  </si>
  <si>
    <t>农村社会事业支出</t>
  </si>
  <si>
    <t>2120816</t>
  </si>
  <si>
    <t>农业农村生态环境支出</t>
  </si>
  <si>
    <t>229</t>
  </si>
  <si>
    <t>其他支出</t>
  </si>
  <si>
    <t>22960</t>
  </si>
  <si>
    <t>彩票公益金安排的支出</t>
  </si>
  <si>
    <t>2296002</t>
  </si>
  <si>
    <t>用于社会福利的彩票公益金支出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</si>
  <si>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</si>
  <si>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</si>
  <si>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</si>
  <si>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</si>
  <si>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</si>
  <si>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</si>
  <si>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</si>
  <si>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</si>
  <si>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</si>
  <si>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</si>
  <si>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</si>
  <si>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</si>
  <si>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</si>
  <si>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</si>
  <si>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r>
      <rPr>
        <sz val="12"/>
        <rFont val="宋体"/>
        <charset val="134"/>
      </rPr>
      <t>注：本表为空表，</t>
    </r>
    <r>
      <rPr>
        <sz val="12"/>
        <rFont val="Sylfaen"/>
        <charset val="134"/>
      </rPr>
      <t>2023</t>
    </r>
    <r>
      <rPr>
        <sz val="12"/>
        <rFont val="宋体"/>
        <charset val="134"/>
      </rPr>
      <t>年度无国有资本经营支出</t>
    </r>
  </si>
  <si>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</si>
  <si>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</si>
  <si>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</si>
  <si>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</si>
  <si>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</si>
  <si>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</si>
  <si>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</si>
  <si>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上海市崇明区中兴镇滧中村村民委员会</t>
  </si>
  <si>
    <t>上海市崇明区中兴镇七滧村村民委员会</t>
  </si>
  <si>
    <t>上海市崇明区中兴镇爱国村村民委员会</t>
  </si>
  <si>
    <t>上海市崇明区中兴镇中兴村村民委员会</t>
  </si>
  <si>
    <t>上海市崇明区中兴镇红星村村民委员会</t>
  </si>
  <si>
    <t>上海市崇明区中兴镇汲浜村村民委员会</t>
  </si>
  <si>
    <t>上海市崇明区中兴镇永南村村民委员会</t>
  </si>
  <si>
    <t>上海市崇明区中兴镇胜利村村民委员会</t>
  </si>
  <si>
    <t>上海市崇明区中兴镇永隆村村民委员会</t>
  </si>
  <si>
    <t>上海市崇明区中兴镇北兴村村民委员会</t>
  </si>
  <si>
    <t>上海市崇明区中兴镇富圩村村民委员会</t>
  </si>
  <si>
    <t>上海市崇明区中兴镇开港渔业村村民委员会</t>
  </si>
  <si>
    <t>合计</t>
  </si>
  <si>
    <t>2023年三公经费决算情况表</t>
  </si>
  <si>
    <t>项目</t>
  </si>
  <si>
    <t>决算数为预算数%</t>
  </si>
  <si>
    <t>因公出国（境）费</t>
  </si>
  <si>
    <t>公务接待费</t>
  </si>
  <si>
    <t>公务用车购置及运行费</t>
  </si>
  <si>
    <t>其中：公务用车购置费</t>
  </si>
  <si>
    <t xml:space="preserve">      公务用车运行费</t>
  </si>
  <si>
    <t>注：①2023年“三公”经费执行合计31.51万元，完成预算的62%。其中：因公出国（境）费执行数为0万元，完成预算的0%；公务接待费执行数为26.18万元，完成预算的51%；公务用车购置及运行费执行数为5.33万元，完成预算的51%。低于预算主要是因为贯彻落实公务用车制度改革精神，未安排公务用车购置费预算，同时减少公务用车运行费。</t>
  </si>
  <si>
    <r>
      <rPr>
        <sz val="12"/>
        <rFont val="Sylfaen"/>
        <charset val="134"/>
      </rPr>
      <t xml:space="preserve">    </t>
    </r>
    <r>
      <rPr>
        <sz val="12"/>
        <rFont val="宋体"/>
        <charset val="134"/>
      </rPr>
      <t>②</t>
    </r>
    <r>
      <rPr>
        <sz val="12"/>
        <rFont val="Sylfaen"/>
        <charset val="134"/>
      </rPr>
      <t>2023</t>
    </r>
    <r>
      <rPr>
        <sz val="12"/>
        <rFont val="宋体"/>
        <charset val="134"/>
      </rPr>
      <t>年因公出国（境）团组数</t>
    </r>
    <r>
      <rPr>
        <sz val="12"/>
        <rFont val="Sylfaen"/>
        <charset val="134"/>
      </rPr>
      <t>0</t>
    </r>
    <r>
      <rPr>
        <sz val="12"/>
        <rFont val="宋体"/>
        <charset val="134"/>
      </rPr>
      <t>个，因公出国（境）</t>
    </r>
    <r>
      <rPr>
        <sz val="12"/>
        <rFont val="Sylfaen"/>
        <charset val="134"/>
      </rPr>
      <t>0</t>
    </r>
    <r>
      <rPr>
        <sz val="12"/>
        <rFont val="宋体"/>
        <charset val="134"/>
      </rPr>
      <t>人次；公务用车购置数</t>
    </r>
    <r>
      <rPr>
        <sz val="12"/>
        <rFont val="Sylfaen"/>
        <charset val="134"/>
      </rPr>
      <t>0</t>
    </r>
    <r>
      <rPr>
        <sz val="12"/>
        <rFont val="宋体"/>
        <charset val="134"/>
      </rPr>
      <t>辆，公务用车保有量</t>
    </r>
    <r>
      <rPr>
        <sz val="12"/>
        <rFont val="Sylfaen"/>
        <charset val="134"/>
      </rPr>
      <t>3</t>
    </r>
    <r>
      <rPr>
        <sz val="12"/>
        <rFont val="宋体"/>
        <charset val="134"/>
      </rPr>
      <t>辆；国内公务接待</t>
    </r>
    <r>
      <rPr>
        <sz val="12"/>
        <rFont val="Sylfaen"/>
        <charset val="134"/>
      </rPr>
      <t>405</t>
    </r>
    <r>
      <rPr>
        <sz val="12"/>
        <rFont val="宋体"/>
        <charset val="134"/>
      </rPr>
      <t>批次，国内公务接待</t>
    </r>
    <r>
      <rPr>
        <sz val="12"/>
        <rFont val="Sylfaen"/>
        <charset val="134"/>
      </rPr>
      <t>8302</t>
    </r>
    <r>
      <rPr>
        <sz val="12"/>
        <rFont val="宋体"/>
        <charset val="134"/>
      </rPr>
      <t>人次。</t>
    </r>
  </si>
  <si>
    <t>序号</t>
  </si>
  <si>
    <t>注：2023年本乡镇无基本建设项目，故本表为空表。</t>
  </si>
  <si>
    <t>关于中兴镇2023年政府收支决算情况的说明</t>
  </si>
  <si>
    <t>一、一般公共预算收支决算总体情况</t>
  </si>
  <si>
    <t>本年收入执行数总计57003.39万元、支出执行数总计57003.39万元。与上年度相比，收入执行数总计增加6611.60万元，支出执行数总计增加6611.60万元。主要原因是：专项转移支付下达资金增加。</t>
  </si>
  <si>
    <t>二、一般公共预算收入决算具体情况</t>
  </si>
  <si>
    <t>本年收入执行数合计49062.11万元，其中：一般性转移支付收入30742.10万元，专项转移支付收入18320.01万元。</t>
  </si>
  <si>
    <t>三、一般公共预算支出决算具体情况</t>
  </si>
  <si>
    <t xml:space="preserve">本年支出执行数合计45723.47万元。其中：一般公共服务支出2667.34万元,教育支出21.50万元,科学技术支出180万元,文化旅游体育与传媒支出10.54万元,社会保障和就业支出7731.60万元,卫生健康支出1733.70万元,节能环保支出6162.62万元,城乡社区支出3118.12万元,农林水支出14333.85万元,交通运输支出4647.16万元，资源勘探工业信息等支出4605.69万元,住房保障支出511.35万元，灾害防治及应急管理支出0万元。 </t>
  </si>
  <si>
    <t>四、2023年预算绩效管理工作开展情况</t>
  </si>
  <si>
    <t xml:space="preserve">   中兴镇申报专项资金项目绩效目标52个，涉及预算单位11个，金额46682.331766万元，实现绩效目标100%申报的要求。实施本乡镇绩效跟踪项目52个，涉及预算单位11个，金额46682.331766万元。完成本乡镇绩效评价项目52个，涉及预算单位11个，金额46682.331766万元。实施预算评审项目6个，预算资金395.31万元，核减资金7.24万元，核减率1.83%。</t>
  </si>
</sst>
</file>

<file path=xl/styles.xml><?xml version="1.0" encoding="utf-8"?>
<styleSheet xmlns="http://schemas.openxmlformats.org/spreadsheetml/2006/main">
  <numFmts count="5">
    <numFmt numFmtId="176" formatCode="0.0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65">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b/>
      <sz val="10"/>
      <name val="华文中宋"/>
      <charset val="134"/>
    </font>
    <font>
      <b/>
      <sz val="10"/>
      <name val="Times New Roman"/>
      <charset val="134"/>
    </font>
    <font>
      <sz val="22"/>
      <name val="华文中宋"/>
      <charset val="134"/>
    </font>
    <font>
      <b/>
      <sz val="12"/>
      <name val="黑体"/>
      <charset val="134"/>
    </font>
    <font>
      <sz val="12"/>
      <name val="仿宋_GB2312"/>
      <charset val="134"/>
    </font>
    <font>
      <sz val="12"/>
      <name val="宋体"/>
      <charset val="134"/>
    </font>
    <font>
      <sz val="12"/>
      <name val="Sylfaen"/>
      <charset val="134"/>
    </font>
    <font>
      <b/>
      <sz val="12"/>
      <name val="仿宋_GB2312"/>
      <charset val="134"/>
    </font>
    <font>
      <b/>
      <sz val="12"/>
      <name val="Sylfaen"/>
      <charset val="134"/>
    </font>
    <font>
      <b/>
      <sz val="12"/>
      <name val="宋体"/>
      <charset val="134"/>
    </font>
    <font>
      <sz val="15"/>
      <color indexed="8"/>
      <name val="宋体"/>
      <charset val="1"/>
      <scheme val="minor"/>
    </font>
    <font>
      <sz val="13"/>
      <color indexed="8"/>
      <name val="宋体"/>
      <charset val="1"/>
      <scheme val="minor"/>
    </font>
    <font>
      <b/>
      <sz val="19"/>
      <name val="华文中宋"/>
      <charset val="134"/>
    </font>
    <font>
      <b/>
      <sz val="15"/>
      <name val="黑体"/>
      <charset val="134"/>
    </font>
    <font>
      <sz val="13"/>
      <name val="宋体"/>
      <charset val="134"/>
    </font>
    <font>
      <sz val="13"/>
      <name val="华文中宋"/>
      <charset val="134"/>
    </font>
    <font>
      <sz val="11"/>
      <name val="SimSun"/>
      <charset val="134"/>
    </font>
    <font>
      <sz val="11"/>
      <name val="仿宋"/>
      <charset val="134"/>
    </font>
    <font>
      <sz val="11"/>
      <name val="Sylfaen"/>
      <charset val="134"/>
    </font>
    <font>
      <b/>
      <sz val="22"/>
      <name val="SimSun"/>
      <charset val="134"/>
    </font>
    <font>
      <b/>
      <sz val="11"/>
      <name val="宋体"/>
      <charset val="134"/>
    </font>
    <font>
      <b/>
      <sz val="9"/>
      <name val="宋体"/>
      <charset val="134"/>
    </font>
    <font>
      <sz val="9"/>
      <name val="宋体"/>
      <charset val="134"/>
    </font>
    <font>
      <sz val="11"/>
      <name val="宋体"/>
      <charset val="134"/>
    </font>
    <font>
      <b/>
      <sz val="11"/>
      <name val="Sylfaen"/>
      <charset val="134"/>
    </font>
    <font>
      <b/>
      <sz val="11"/>
      <name val="仿宋"/>
      <charset val="134"/>
    </font>
    <font>
      <sz val="9"/>
      <name val="仿宋"/>
      <charset val="134"/>
    </font>
    <font>
      <b/>
      <sz val="11"/>
      <name val="Times New Roman"/>
      <charset val="134"/>
    </font>
    <font>
      <sz val="12"/>
      <name val="华文仿宋"/>
      <charset val="134"/>
    </font>
    <font>
      <sz val="19"/>
      <name val="华文中宋"/>
      <charset val="134"/>
    </font>
    <font>
      <b/>
      <sz val="10"/>
      <name val="黑体"/>
      <charset val="134"/>
    </font>
    <font>
      <sz val="10"/>
      <color indexed="8"/>
      <name val="宋体"/>
      <charset val="1"/>
      <scheme val="minor"/>
    </font>
    <font>
      <b/>
      <sz val="22"/>
      <name val="华文中宋"/>
      <charset val="134"/>
    </font>
    <font>
      <b/>
      <sz val="13"/>
      <name val="华文细黑"/>
      <charset val="134"/>
    </font>
    <font>
      <sz val="11"/>
      <color theme="1"/>
      <name val="宋体"/>
      <charset val="0"/>
      <scheme val="minor"/>
    </font>
    <font>
      <u/>
      <sz val="11"/>
      <color rgb="FF0000FF"/>
      <name val="宋体"/>
      <charset val="0"/>
      <scheme val="minor"/>
    </font>
    <font>
      <b/>
      <sz val="11"/>
      <color theme="3"/>
      <name val="宋体"/>
      <charset val="134"/>
      <scheme val="minor"/>
    </font>
    <font>
      <sz val="11"/>
      <color theme="0"/>
      <name val="宋体"/>
      <charset val="0"/>
      <scheme val="minor"/>
    </font>
    <font>
      <sz val="11"/>
      <color rgb="FF006100"/>
      <name val="宋体"/>
      <charset val="0"/>
      <scheme val="minor"/>
    </font>
    <font>
      <sz val="11"/>
      <color rgb="FFFF0000"/>
      <name val="宋体"/>
      <charset val="0"/>
      <scheme val="minor"/>
    </font>
    <font>
      <sz val="11"/>
      <color theme="1"/>
      <name val="宋体"/>
      <charset val="134"/>
      <scheme val="minor"/>
    </font>
    <font>
      <b/>
      <sz val="18"/>
      <color theme="3"/>
      <name val="宋体"/>
      <charset val="134"/>
      <scheme val="minor"/>
    </font>
    <font>
      <b/>
      <sz val="13"/>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b/>
      <sz val="11"/>
      <color rgb="FFFA7D00"/>
      <name val="宋体"/>
      <charset val="0"/>
      <scheme val="minor"/>
    </font>
    <font>
      <sz val="11"/>
      <color rgb="FF9C0006"/>
      <name val="宋体"/>
      <charset val="0"/>
      <scheme val="minor"/>
    </font>
    <font>
      <sz val="11"/>
      <color rgb="FFFA7D00"/>
      <name val="宋体"/>
      <charset val="0"/>
      <scheme val="minor"/>
    </font>
    <font>
      <u/>
      <sz val="11"/>
      <color rgb="FF800080"/>
      <name val="宋体"/>
      <charset val="0"/>
      <scheme val="minor"/>
    </font>
    <font>
      <sz val="11"/>
      <color rgb="FF3F3F76"/>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5"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theme="4"/>
        <bgColor indexed="64"/>
      </patternFill>
    </fill>
    <fill>
      <patternFill patternType="solid">
        <fgColor rgb="FFFFFFCC"/>
        <bgColor indexed="64"/>
      </patternFill>
    </fill>
    <fill>
      <patternFill patternType="solid">
        <fgColor theme="7"/>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C7CE"/>
        <bgColor indexed="64"/>
      </patternFill>
    </fill>
    <fill>
      <patternFill patternType="solid">
        <fgColor theme="6"/>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7" tint="0.399975585192419"/>
        <bgColor indexed="64"/>
      </patternFill>
    </fill>
    <fill>
      <patternFill patternType="solid">
        <fgColor theme="6" tint="0.599993896298105"/>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0" fontId="48" fillId="21" borderId="0" applyNumberFormat="false" applyBorder="false" applyAlignment="false" applyProtection="false">
      <alignment vertical="center"/>
    </xf>
    <xf numFmtId="0" fontId="45" fillId="24" borderId="0" applyNumberFormat="false" applyBorder="false" applyAlignment="false" applyProtection="false">
      <alignment vertical="center"/>
    </xf>
    <xf numFmtId="0" fontId="48" fillId="18" borderId="0" applyNumberFormat="false" applyBorder="false" applyAlignment="false" applyProtection="false">
      <alignment vertical="center"/>
    </xf>
    <xf numFmtId="0" fontId="64" fillId="29" borderId="14" applyNumberFormat="false" applyAlignment="false" applyProtection="false">
      <alignment vertical="center"/>
    </xf>
    <xf numFmtId="0" fontId="45" fillId="32" borderId="0" applyNumberFormat="false" applyBorder="false" applyAlignment="false" applyProtection="false">
      <alignment vertical="center"/>
    </xf>
    <xf numFmtId="0" fontId="45" fillId="28" borderId="0" applyNumberFormat="false" applyBorder="false" applyAlignment="false" applyProtection="false">
      <alignment vertical="center"/>
    </xf>
    <xf numFmtId="44" fontId="51" fillId="0" borderId="0" applyFont="false" applyFill="false" applyBorder="false" applyAlignment="false" applyProtection="false">
      <alignment vertical="center"/>
    </xf>
    <xf numFmtId="0" fontId="48" fillId="26" borderId="0" applyNumberFormat="false" applyBorder="false" applyAlignment="false" applyProtection="false">
      <alignment vertical="center"/>
    </xf>
    <xf numFmtId="9" fontId="51" fillId="0" borderId="0" applyFont="false" applyFill="false" applyBorder="false" applyAlignment="false" applyProtection="false">
      <alignment vertical="center"/>
    </xf>
    <xf numFmtId="0" fontId="48" fillId="27" borderId="0" applyNumberFormat="false" applyBorder="false" applyAlignment="false" applyProtection="false">
      <alignment vertical="center"/>
    </xf>
    <xf numFmtId="0" fontId="48" fillId="23" borderId="0" applyNumberFormat="false" applyBorder="false" applyAlignment="false" applyProtection="false">
      <alignment vertical="center"/>
    </xf>
    <xf numFmtId="0" fontId="48" fillId="15" borderId="0" applyNumberFormat="false" applyBorder="false" applyAlignment="false" applyProtection="false">
      <alignment vertical="center"/>
    </xf>
    <xf numFmtId="0" fontId="48" fillId="19" borderId="0" applyNumberFormat="false" applyBorder="false" applyAlignment="false" applyProtection="false">
      <alignment vertical="center"/>
    </xf>
    <xf numFmtId="0" fontId="48" fillId="31" borderId="0" applyNumberFormat="false" applyBorder="false" applyAlignment="false" applyProtection="false">
      <alignment vertical="center"/>
    </xf>
    <xf numFmtId="0" fontId="60" fillId="9" borderId="14" applyNumberFormat="false" applyAlignment="false" applyProtection="false">
      <alignment vertical="center"/>
    </xf>
    <xf numFmtId="0" fontId="48" fillId="16" borderId="0" applyNumberFormat="false" applyBorder="false" applyAlignment="false" applyProtection="false">
      <alignment vertical="center"/>
    </xf>
    <xf numFmtId="0" fontId="58" fillId="12" borderId="0" applyNumberFormat="false" applyBorder="false" applyAlignment="false" applyProtection="false">
      <alignment vertical="center"/>
    </xf>
    <xf numFmtId="0" fontId="45" fillId="13" borderId="0" applyNumberFormat="false" applyBorder="false" applyAlignment="false" applyProtection="false">
      <alignment vertical="center"/>
    </xf>
    <xf numFmtId="0" fontId="49" fillId="5" borderId="0" applyNumberFormat="false" applyBorder="false" applyAlignment="false" applyProtection="false">
      <alignment vertical="center"/>
    </xf>
    <xf numFmtId="0" fontId="45" fillId="22" borderId="0" applyNumberFormat="false" applyBorder="false" applyAlignment="false" applyProtection="false">
      <alignment vertical="center"/>
    </xf>
    <xf numFmtId="0" fontId="59" fillId="0" borderId="12" applyNumberFormat="false" applyFill="false" applyAlignment="false" applyProtection="false">
      <alignment vertical="center"/>
    </xf>
    <xf numFmtId="0" fontId="61" fillId="25" borderId="0" applyNumberFormat="false" applyBorder="false" applyAlignment="false" applyProtection="false">
      <alignment vertical="center"/>
    </xf>
    <xf numFmtId="0" fontId="57" fillId="10" borderId="11" applyNumberFormat="false" applyAlignment="false" applyProtection="false">
      <alignment vertical="center"/>
    </xf>
    <xf numFmtId="0" fontId="56" fillId="9" borderId="10" applyNumberFormat="false" applyAlignment="false" applyProtection="false">
      <alignment vertical="center"/>
    </xf>
    <xf numFmtId="0" fontId="55" fillId="0" borderId="9" applyNumberFormat="false" applyFill="false" applyAlignment="false" applyProtection="false">
      <alignment vertical="center"/>
    </xf>
    <xf numFmtId="0" fontId="54" fillId="0" borderId="0" applyNumberFormat="false" applyFill="false" applyBorder="false" applyAlignment="false" applyProtection="false">
      <alignment vertical="center"/>
    </xf>
    <xf numFmtId="0" fontId="45" fillId="8" borderId="0" applyNumberFormat="false" applyBorder="false" applyAlignment="false" applyProtection="false">
      <alignment vertical="center"/>
    </xf>
    <xf numFmtId="0" fontId="47" fillId="0" borderId="0" applyNumberFormat="false" applyFill="false" applyBorder="false" applyAlignment="false" applyProtection="false">
      <alignment vertical="center"/>
    </xf>
    <xf numFmtId="42" fontId="51" fillId="0" borderId="0" applyFont="false" applyFill="false" applyBorder="false" applyAlignment="false" applyProtection="false">
      <alignment vertical="center"/>
    </xf>
    <xf numFmtId="0" fontId="45" fillId="14" borderId="0" applyNumberFormat="false" applyBorder="false" applyAlignment="false" applyProtection="false">
      <alignment vertical="center"/>
    </xf>
    <xf numFmtId="43" fontId="51" fillId="0" borderId="0" applyFont="false" applyFill="false" applyBorder="false" applyAlignment="false" applyProtection="false">
      <alignment vertical="center"/>
    </xf>
    <xf numFmtId="0" fontId="63" fillId="0" borderId="0" applyNumberFormat="false" applyFill="false" applyBorder="false" applyAlignment="false" applyProtection="false">
      <alignment vertical="center"/>
    </xf>
    <xf numFmtId="0" fontId="52" fillId="0" borderId="0" applyNumberFormat="false" applyFill="false" applyBorder="false" applyAlignment="false" applyProtection="false">
      <alignment vertical="center"/>
    </xf>
    <xf numFmtId="0" fontId="45" fillId="11" borderId="0" applyNumberFormat="false" applyBorder="false" applyAlignment="false" applyProtection="false">
      <alignment vertical="center"/>
    </xf>
    <xf numFmtId="0" fontId="50" fillId="0" borderId="0" applyNumberFormat="false" applyFill="false" applyBorder="false" applyAlignment="false" applyProtection="false">
      <alignment vertical="center"/>
    </xf>
    <xf numFmtId="0" fontId="48" fillId="7" borderId="0" applyNumberFormat="false" applyBorder="false" applyAlignment="false" applyProtection="false">
      <alignment vertical="center"/>
    </xf>
    <xf numFmtId="0" fontId="51" fillId="17" borderId="13" applyNumberFormat="false" applyFont="false" applyAlignment="false" applyProtection="false">
      <alignment vertical="center"/>
    </xf>
    <xf numFmtId="0" fontId="45" fillId="6" borderId="0" applyNumberFormat="false" applyBorder="false" applyAlignment="false" applyProtection="false">
      <alignment vertical="center"/>
    </xf>
    <xf numFmtId="0" fontId="48" fillId="4" borderId="0" applyNumberFormat="false" applyBorder="false" applyAlignment="false" applyProtection="false">
      <alignment vertical="center"/>
    </xf>
    <xf numFmtId="0" fontId="45" fillId="3" borderId="0" applyNumberFormat="false" applyBorder="false" applyAlignment="false" applyProtection="false">
      <alignment vertical="center"/>
    </xf>
    <xf numFmtId="0" fontId="46" fillId="0" borderId="0" applyNumberFormat="false" applyFill="false" applyBorder="false" applyAlignment="false" applyProtection="false">
      <alignment vertical="center"/>
    </xf>
    <xf numFmtId="41" fontId="51" fillId="0" borderId="0" applyFont="false" applyFill="false" applyBorder="false" applyAlignment="false" applyProtection="false">
      <alignment vertical="center"/>
    </xf>
    <xf numFmtId="0" fontId="53" fillId="0" borderId="9" applyNumberFormat="false" applyFill="false" applyAlignment="false" applyProtection="false">
      <alignment vertical="center"/>
    </xf>
    <xf numFmtId="0" fontId="45" fillId="20" borderId="0" applyNumberFormat="false" applyBorder="false" applyAlignment="false" applyProtection="false">
      <alignment vertical="center"/>
    </xf>
    <xf numFmtId="0" fontId="47" fillId="0" borderId="8" applyNumberFormat="false" applyFill="false" applyAlignment="false" applyProtection="false">
      <alignment vertical="center"/>
    </xf>
    <xf numFmtId="0" fontId="48" fillId="30" borderId="0" applyNumberFormat="false" applyBorder="false" applyAlignment="false" applyProtection="false">
      <alignment vertical="center"/>
    </xf>
    <xf numFmtId="0" fontId="45" fillId="2" borderId="0" applyNumberFormat="false" applyBorder="false" applyAlignment="false" applyProtection="false">
      <alignment vertical="center"/>
    </xf>
    <xf numFmtId="0" fontId="62" fillId="0" borderId="15" applyNumberFormat="false" applyFill="false" applyAlignment="false" applyProtection="false">
      <alignment vertical="center"/>
    </xf>
  </cellStyleXfs>
  <cellXfs count="114">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2" fillId="0" borderId="1" xfId="0" applyFont="true" applyBorder="true" applyAlignment="true">
      <alignment vertical="center" wrapText="true"/>
    </xf>
    <xf numFmtId="0" fontId="11" fillId="0" borderId="1" xfId="0" applyFont="true" applyBorder="true" applyAlignment="true">
      <alignment vertical="center" wrapText="true"/>
    </xf>
    <xf numFmtId="4" fontId="12" fillId="0" borderId="1" xfId="0" applyNumberFormat="true" applyFont="true" applyBorder="true" applyAlignment="true">
      <alignment horizontal="right" vertical="center"/>
    </xf>
    <xf numFmtId="0" fontId="2" fillId="0" borderId="0" xfId="0" applyFont="true" applyBorder="true" applyAlignment="true">
      <alignment vertical="center" wrapText="true"/>
    </xf>
    <xf numFmtId="0" fontId="13" fillId="0" borderId="0" xfId="0" applyFont="true" applyBorder="true" applyAlignment="true">
      <alignment horizontal="center" vertical="center" wrapText="true"/>
    </xf>
    <xf numFmtId="0" fontId="5" fillId="0" borderId="0" xfId="0" applyFont="true" applyBorder="true" applyAlignment="true">
      <alignment horizontal="right" vertical="center" wrapText="true"/>
    </xf>
    <xf numFmtId="0" fontId="14" fillId="0" borderId="1" xfId="0" applyFont="true" applyBorder="true" applyAlignment="true">
      <alignment horizontal="center" vertical="center" wrapText="true"/>
    </xf>
    <xf numFmtId="0" fontId="15" fillId="0" borderId="1" xfId="0" applyFont="true" applyBorder="true" applyAlignment="true">
      <alignment vertical="center" wrapText="true"/>
    </xf>
    <xf numFmtId="4" fontId="16" fillId="0" borderId="1" xfId="0" applyNumberFormat="true" applyFont="true" applyFill="true" applyBorder="true" applyAlignment="true">
      <alignment horizontal="right" vertical="center" wrapText="true"/>
    </xf>
    <xf numFmtId="4" fontId="17" fillId="0" borderId="1" xfId="0" applyNumberFormat="true" applyFont="true" applyBorder="true" applyAlignment="true">
      <alignment horizontal="right" vertical="center" wrapText="true"/>
    </xf>
    <xf numFmtId="4" fontId="17" fillId="0" borderId="1" xfId="0" applyNumberFormat="true" applyFont="true" applyBorder="true" applyAlignment="true">
      <alignment horizontal="center" vertical="center" wrapText="true"/>
    </xf>
    <xf numFmtId="0" fontId="2" fillId="0" borderId="1" xfId="0" applyFont="true" applyFill="true" applyBorder="true" applyAlignment="true">
      <alignment vertical="center" wrapText="true"/>
    </xf>
    <xf numFmtId="4" fontId="2" fillId="0" borderId="1" xfId="0" applyNumberFormat="true" applyFont="true" applyBorder="true" applyAlignment="true">
      <alignment vertical="center" wrapText="true"/>
    </xf>
    <xf numFmtId="0" fontId="18" fillId="0" borderId="1" xfId="0" applyFont="true" applyBorder="true" applyAlignment="true">
      <alignment vertical="center" wrapText="true"/>
    </xf>
    <xf numFmtId="4" fontId="19" fillId="0" borderId="1" xfId="0" applyNumberFormat="true" applyFont="true" applyBorder="true" applyAlignment="true">
      <alignment horizontal="right" vertical="center" wrapText="true"/>
    </xf>
    <xf numFmtId="4" fontId="20" fillId="0" borderId="1" xfId="0" applyNumberFormat="true" applyFont="true" applyFill="true" applyBorder="true" applyAlignment="true">
      <alignment horizontal="right" vertical="center" wrapText="true"/>
    </xf>
    <xf numFmtId="0" fontId="16" fillId="0" borderId="0" xfId="0" applyFont="true" applyBorder="true" applyAlignment="true">
      <alignment vertical="center" wrapText="true"/>
    </xf>
    <xf numFmtId="0" fontId="17" fillId="0" borderId="0" xfId="0" applyFont="true" applyBorder="true" applyAlignment="true">
      <alignment vertical="center" wrapText="true"/>
    </xf>
    <xf numFmtId="0" fontId="21" fillId="0" borderId="0" xfId="0" applyFont="true">
      <alignment vertical="center"/>
    </xf>
    <xf numFmtId="0" fontId="22" fillId="0" borderId="0" xfId="0" applyFont="true">
      <alignment vertical="center"/>
    </xf>
    <xf numFmtId="0" fontId="23" fillId="0" borderId="0" xfId="0" applyFont="true" applyBorder="true" applyAlignment="true">
      <alignment horizontal="center" vertical="center" wrapText="true"/>
    </xf>
    <xf numFmtId="0" fontId="24" fillId="0" borderId="1" xfId="0" applyFont="true" applyBorder="true" applyAlignment="true">
      <alignment horizontal="center" vertical="center" wrapText="true"/>
    </xf>
    <xf numFmtId="0" fontId="24" fillId="0" borderId="2" xfId="0" applyFont="true" applyBorder="true" applyAlignment="true">
      <alignment horizontal="center" vertical="center" wrapText="true"/>
    </xf>
    <xf numFmtId="0" fontId="24" fillId="0" borderId="3" xfId="0" applyFont="true" applyBorder="true" applyAlignment="true">
      <alignment horizontal="center" vertical="center" wrapText="true"/>
    </xf>
    <xf numFmtId="4" fontId="25" fillId="0" borderId="1" xfId="0" applyNumberFormat="true" applyFont="true" applyFill="true" applyBorder="true" applyAlignment="true">
      <alignment horizontal="center" vertical="center" wrapText="true"/>
    </xf>
    <xf numFmtId="4" fontId="25" fillId="0" borderId="2" xfId="0" applyNumberFormat="true" applyFont="true" applyFill="true" applyBorder="true" applyAlignment="true">
      <alignment horizontal="center" vertical="center" wrapText="true"/>
    </xf>
    <xf numFmtId="4" fontId="25" fillId="0" borderId="3" xfId="0" applyNumberFormat="true" applyFont="true" applyFill="true" applyBorder="true" applyAlignment="true">
      <alignment horizontal="center" vertical="center" wrapText="true"/>
    </xf>
    <xf numFmtId="0" fontId="26" fillId="0" borderId="1" xfId="0" applyFont="true" applyBorder="true" applyAlignment="true">
      <alignment horizontal="center" vertical="center" wrapText="true"/>
    </xf>
    <xf numFmtId="0" fontId="27" fillId="0" borderId="0" xfId="0" applyFont="true" applyBorder="true" applyAlignment="true">
      <alignment vertical="center" wrapText="true"/>
    </xf>
    <xf numFmtId="0" fontId="28" fillId="0" borderId="1" xfId="0" applyFont="true" applyBorder="true" applyAlignment="true">
      <alignment vertical="center" wrapText="true"/>
    </xf>
    <xf numFmtId="0" fontId="27" fillId="0" borderId="1" xfId="0" applyFont="true" applyBorder="true" applyAlignment="true">
      <alignment vertical="center" wrapText="true"/>
    </xf>
    <xf numFmtId="0" fontId="29" fillId="0" borderId="0" xfId="0" applyFont="true" applyBorder="true" applyAlignment="true">
      <alignment vertical="center" wrapText="true"/>
    </xf>
    <xf numFmtId="0" fontId="30" fillId="0" borderId="0" xfId="0" applyFont="true" applyBorder="true" applyAlignment="true">
      <alignment horizontal="center" vertical="center" wrapText="true"/>
    </xf>
    <xf numFmtId="0" fontId="19" fillId="0" borderId="1" xfId="0" applyFont="true" applyBorder="true" applyAlignment="true">
      <alignment vertical="center" wrapText="true"/>
    </xf>
    <xf numFmtId="0" fontId="4" fillId="0" borderId="1" xfId="0" applyFont="true" applyBorder="true" applyAlignment="true">
      <alignment vertical="center" wrapText="true"/>
    </xf>
    <xf numFmtId="0" fontId="17" fillId="0" borderId="1" xfId="0" applyFont="true" applyBorder="true" applyAlignment="true">
      <alignment vertical="center" wrapText="true"/>
    </xf>
    <xf numFmtId="0" fontId="31" fillId="0" borderId="1" xfId="0" applyFont="true" applyBorder="true" applyAlignment="true">
      <alignment horizontal="center" vertical="center" wrapText="true"/>
    </xf>
    <xf numFmtId="0" fontId="32" fillId="0" borderId="1" xfId="0" applyFont="true" applyFill="true" applyBorder="true" applyAlignment="true">
      <alignment horizontal="left" vertical="center" wrapText="true"/>
    </xf>
    <xf numFmtId="4" fontId="32" fillId="0" borderId="1" xfId="0" applyNumberFormat="true" applyFont="true" applyFill="true" applyBorder="true" applyAlignment="true">
      <alignment horizontal="left" vertical="center" wrapText="true"/>
    </xf>
    <xf numFmtId="4" fontId="32" fillId="0" borderId="1" xfId="0" applyNumberFormat="true" applyFont="true" applyFill="true" applyBorder="true" applyAlignment="true">
      <alignment horizontal="center" vertical="center" wrapText="true"/>
    </xf>
    <xf numFmtId="0" fontId="32" fillId="0" borderId="1" xfId="0" applyFont="true" applyFill="true" applyBorder="true" applyAlignment="true">
      <alignment horizontal="center" vertical="center" wrapText="true"/>
    </xf>
    <xf numFmtId="0" fontId="33" fillId="0" borderId="1" xfId="0" applyFont="true" applyFill="true" applyBorder="true" applyAlignment="true">
      <alignment horizontal="left" vertical="center" wrapText="true"/>
    </xf>
    <xf numFmtId="4" fontId="33" fillId="0" borderId="1" xfId="0" applyNumberFormat="true" applyFont="true" applyFill="true" applyBorder="true" applyAlignment="true">
      <alignment horizontal="left" vertical="center" wrapText="true"/>
    </xf>
    <xf numFmtId="4" fontId="33" fillId="0" borderId="1" xfId="0" applyNumberFormat="true" applyFont="true" applyFill="true" applyBorder="true" applyAlignment="true">
      <alignment horizontal="center" vertical="center" wrapText="true"/>
    </xf>
    <xf numFmtId="0" fontId="33" fillId="0" borderId="1" xfId="0" applyFont="true" applyFill="true" applyBorder="true" applyAlignment="true">
      <alignment horizontal="center" vertical="center" wrapText="true"/>
    </xf>
    <xf numFmtId="176" fontId="32" fillId="0" borderId="1" xfId="0" applyNumberFormat="true" applyFont="true" applyFill="true" applyBorder="true" applyAlignment="true">
      <alignment horizontal="center" vertical="center" wrapText="true"/>
    </xf>
    <xf numFmtId="176" fontId="33" fillId="0" borderId="1" xfId="0" applyNumberFormat="true" applyFont="true" applyFill="true" applyBorder="true" applyAlignment="true">
      <alignment horizontal="center" vertical="center" wrapText="true"/>
    </xf>
    <xf numFmtId="0" fontId="33" fillId="0" borderId="1" xfId="0" applyFont="true" applyBorder="true" applyAlignment="true">
      <alignment vertical="center" wrapText="true"/>
    </xf>
    <xf numFmtId="0" fontId="31" fillId="0" borderId="1" xfId="0" applyFont="true" applyBorder="true" applyAlignment="true">
      <alignment vertical="center" wrapText="true"/>
    </xf>
    <xf numFmtId="4" fontId="34" fillId="0" borderId="1" xfId="0" applyNumberFormat="true" applyFont="true" applyBorder="true" applyAlignment="true">
      <alignment horizontal="right" vertical="center" wrapText="true"/>
    </xf>
    <xf numFmtId="4" fontId="32" fillId="0" borderId="1" xfId="0" applyNumberFormat="true" applyFont="true" applyBorder="true" applyAlignment="true">
      <alignment horizontal="right" vertical="center" wrapText="true"/>
    </xf>
    <xf numFmtId="4" fontId="32" fillId="0" borderId="1" xfId="0" applyNumberFormat="true" applyFont="true" applyBorder="true" applyAlignment="true">
      <alignment horizontal="center" vertical="center" wrapText="true"/>
    </xf>
    <xf numFmtId="4" fontId="33" fillId="0" borderId="1" xfId="0" applyNumberFormat="true" applyFont="true" applyBorder="true" applyAlignment="true">
      <alignment horizontal="center" vertical="center" wrapText="true"/>
    </xf>
    <xf numFmtId="0" fontId="0" fillId="0" borderId="0" xfId="0" applyFont="true" applyAlignment="true">
      <alignment horizontal="center" vertical="center"/>
    </xf>
    <xf numFmtId="4" fontId="34" fillId="0" borderId="1" xfId="0" applyNumberFormat="true" applyFont="true" applyBorder="true" applyAlignment="true">
      <alignment horizontal="center" vertical="center" wrapText="true"/>
    </xf>
    <xf numFmtId="0" fontId="29" fillId="0" borderId="1" xfId="0" applyFont="true" applyBorder="true" applyAlignment="true">
      <alignment vertical="center" wrapText="true"/>
    </xf>
    <xf numFmtId="4" fontId="16" fillId="0" borderId="1" xfId="0" applyNumberFormat="true" applyFont="true" applyBorder="true" applyAlignment="true">
      <alignment horizontal="center" vertical="center" wrapText="true"/>
    </xf>
    <xf numFmtId="4" fontId="29" fillId="0" borderId="1" xfId="0" applyNumberFormat="true" applyFont="true" applyBorder="true" applyAlignment="true">
      <alignment horizontal="right" vertical="center" wrapText="true"/>
    </xf>
    <xf numFmtId="0" fontId="16" fillId="0" borderId="1" xfId="0" applyFont="true" applyBorder="true" applyAlignment="true">
      <alignment horizontal="center" vertical="center" wrapText="true"/>
    </xf>
    <xf numFmtId="4" fontId="29" fillId="0" borderId="1" xfId="0" applyNumberFormat="true" applyFont="true" applyBorder="true" applyAlignment="true">
      <alignment vertical="center" wrapText="true"/>
    </xf>
    <xf numFmtId="0" fontId="35" fillId="0" borderId="1" xfId="0" applyFont="true" applyBorder="true" applyAlignment="true">
      <alignment vertical="center" wrapText="true"/>
    </xf>
    <xf numFmtId="4" fontId="29" fillId="0" borderId="1" xfId="0" applyNumberFormat="true" applyFont="true" applyBorder="true" applyAlignment="true">
      <alignment horizontal="center" vertical="center" wrapText="true"/>
    </xf>
    <xf numFmtId="4" fontId="35" fillId="0" borderId="1" xfId="0" applyNumberFormat="true" applyFont="true" applyBorder="true" applyAlignment="true">
      <alignment horizontal="center" vertical="center" wrapText="true"/>
    </xf>
    <xf numFmtId="4" fontId="35" fillId="0" borderId="1" xfId="0" applyNumberFormat="true" applyFont="true" applyBorder="true" applyAlignment="true">
      <alignment horizontal="right" vertical="center" wrapText="true"/>
    </xf>
    <xf numFmtId="0" fontId="9" fillId="0" borderId="0" xfId="0" applyFont="true" applyBorder="true" applyAlignment="true">
      <alignment vertical="center" wrapText="true"/>
    </xf>
    <xf numFmtId="0" fontId="36" fillId="0" borderId="1" xfId="0" applyFont="true" applyBorder="true" applyAlignment="true">
      <alignment vertical="center" wrapText="true"/>
    </xf>
    <xf numFmtId="4" fontId="20" fillId="0" borderId="1" xfId="0" applyNumberFormat="true" applyFont="true" applyFill="true" applyBorder="true" applyAlignment="true">
      <alignment horizontal="center" vertical="center" wrapText="true"/>
    </xf>
    <xf numFmtId="0" fontId="37" fillId="0" borderId="1" xfId="0" applyFont="true" applyBorder="true" applyAlignment="true">
      <alignment vertical="center" wrapText="true"/>
    </xf>
    <xf numFmtId="4" fontId="16" fillId="0" borderId="1" xfId="0" applyNumberFormat="true" applyFont="true" applyFill="true" applyBorder="true" applyAlignment="true">
      <alignment horizontal="center" vertical="center" wrapText="true"/>
    </xf>
    <xf numFmtId="4" fontId="38" fillId="0" borderId="1" xfId="0" applyNumberFormat="true" applyFont="true" applyBorder="true" applyAlignment="true">
      <alignment horizontal="center" vertical="center"/>
    </xf>
    <xf numFmtId="4" fontId="16" fillId="0" borderId="4" xfId="0" applyNumberFormat="true" applyFont="true" applyFill="true" applyBorder="true" applyAlignment="true">
      <alignment horizontal="center" vertical="center" wrapText="true"/>
    </xf>
    <xf numFmtId="0" fontId="36" fillId="0" borderId="2" xfId="0" applyFont="true" applyBorder="true" applyAlignment="true">
      <alignment vertical="center" wrapText="true"/>
    </xf>
    <xf numFmtId="0" fontId="37" fillId="0" borderId="5" xfId="0" applyFont="true" applyBorder="true" applyAlignment="true">
      <alignment vertical="center" wrapText="true"/>
    </xf>
    <xf numFmtId="0" fontId="39" fillId="0" borderId="0" xfId="0" applyFont="true" applyBorder="true" applyAlignment="true">
      <alignment vertical="center" wrapText="true"/>
    </xf>
    <xf numFmtId="0" fontId="40" fillId="0" borderId="0" xfId="0" applyFont="true" applyBorder="true" applyAlignment="true">
      <alignment horizontal="center" vertical="center" wrapText="true"/>
    </xf>
    <xf numFmtId="0" fontId="41" fillId="0" borderId="1" xfId="0" applyFont="true" applyBorder="true" applyAlignment="true">
      <alignment horizontal="center" vertical="center" wrapText="true"/>
    </xf>
    <xf numFmtId="9" fontId="32" fillId="0" borderId="1" xfId="0" applyNumberFormat="true" applyFont="true" applyFill="true" applyBorder="true" applyAlignment="true">
      <alignment horizontal="center" vertical="center" wrapText="true"/>
    </xf>
    <xf numFmtId="9" fontId="33" fillId="0" borderId="1" xfId="0" applyNumberFormat="true" applyFont="true" applyFill="true" applyBorder="true" applyAlignment="true">
      <alignment horizontal="center" vertical="center" wrapText="true"/>
    </xf>
    <xf numFmtId="0" fontId="42" fillId="0" borderId="0" xfId="0" applyFont="true">
      <alignment vertical="center"/>
    </xf>
    <xf numFmtId="0" fontId="32" fillId="0" borderId="1" xfId="0" applyFont="true" applyBorder="true" applyAlignment="true">
      <alignment vertical="center" wrapText="true"/>
    </xf>
    <xf numFmtId="9" fontId="32" fillId="0" borderId="1" xfId="9" applyFont="true" applyFill="true" applyBorder="true" applyAlignment="true">
      <alignment horizontal="center" vertical="center" wrapText="true"/>
    </xf>
    <xf numFmtId="9" fontId="33" fillId="0" borderId="1" xfId="9" applyFont="true" applyFill="true" applyBorder="true" applyAlignment="true">
      <alignment horizontal="center" vertical="center" wrapText="true"/>
    </xf>
    <xf numFmtId="0" fontId="33" fillId="0" borderId="1" xfId="0" applyFont="true" applyBorder="true" applyAlignment="true">
      <alignment horizontal="right" vertical="center" wrapText="true"/>
    </xf>
    <xf numFmtId="4" fontId="16" fillId="0" borderId="2" xfId="0" applyNumberFormat="true" applyFont="true" applyFill="true" applyBorder="true" applyAlignment="true">
      <alignment horizontal="center" vertical="center" wrapText="true"/>
    </xf>
    <xf numFmtId="0" fontId="16" fillId="0" borderId="6" xfId="0" applyFont="true" applyFill="true" applyBorder="true" applyAlignment="true">
      <alignment horizontal="center" vertical="center" wrapText="true"/>
    </xf>
    <xf numFmtId="0" fontId="29" fillId="0" borderId="2" xfId="0" applyFont="true" applyBorder="true" applyAlignment="true">
      <alignment vertical="center" wrapText="true"/>
    </xf>
    <xf numFmtId="4" fontId="16" fillId="0" borderId="3" xfId="0" applyNumberFormat="true" applyFont="true" applyFill="true" applyBorder="true" applyAlignment="true">
      <alignment horizontal="center" vertical="center" wrapText="true"/>
    </xf>
    <xf numFmtId="0" fontId="16" fillId="0" borderId="3" xfId="0" applyFont="true" applyFill="true" applyBorder="true" applyAlignment="true">
      <alignment horizontal="center" vertical="center" wrapText="true"/>
    </xf>
    <xf numFmtId="0" fontId="0" fillId="0" borderId="3" xfId="0" applyFont="true" applyBorder="true">
      <alignment vertical="center"/>
    </xf>
    <xf numFmtId="4" fontId="20" fillId="0" borderId="7" xfId="0" applyNumberFormat="true" applyFont="true" applyFill="true" applyBorder="true" applyAlignment="true">
      <alignment horizontal="center" vertical="center" wrapText="true"/>
    </xf>
    <xf numFmtId="0" fontId="20" fillId="0" borderId="1" xfId="0" applyFont="true" applyFill="true" applyBorder="true" applyAlignment="true">
      <alignment horizontal="center" vertical="center" wrapText="true"/>
    </xf>
    <xf numFmtId="0" fontId="29" fillId="0" borderId="4" xfId="0" applyFont="true" applyBorder="true" applyAlignment="true">
      <alignment horizontal="center" vertical="center" wrapText="true"/>
    </xf>
    <xf numFmtId="0" fontId="29" fillId="0" borderId="1" xfId="0" applyFont="true" applyBorder="true" applyAlignment="true">
      <alignment horizontal="center" vertical="center" wrapText="true"/>
    </xf>
    <xf numFmtId="0" fontId="29" fillId="0" borderId="3" xfId="0" applyFont="true" applyBorder="true" applyAlignment="true">
      <alignment horizontal="center" vertical="center" wrapText="true"/>
    </xf>
    <xf numFmtId="0" fontId="29" fillId="0" borderId="5" xfId="0" applyFont="true" applyBorder="true" applyAlignment="true">
      <alignment vertical="center" wrapText="true"/>
    </xf>
    <xf numFmtId="0" fontId="43" fillId="0" borderId="0" xfId="0" applyFont="true" applyBorder="true" applyAlignment="true">
      <alignment horizontal="center" vertical="center" wrapText="true"/>
    </xf>
    <xf numFmtId="0" fontId="26" fillId="0" borderId="0" xfId="0" applyFont="true" applyBorder="true" applyAlignment="true">
      <alignment vertical="center" wrapText="true"/>
    </xf>
    <xf numFmtId="0" fontId="44" fillId="0" borderId="0" xfId="0" applyFont="true" applyBorder="true" applyAlignment="true">
      <alignment horizontal="left" vertical="center" wrapText="true"/>
    </xf>
    <xf numFmtId="0" fontId="26" fillId="0" borderId="0" xfId="0" applyFont="true" applyBorder="true" applyAlignment="true">
      <alignment horizontal="left" vertical="center" wrapText="true"/>
    </xf>
    <xf numFmtId="0" fontId="44" fillId="0" borderId="0" xfId="0" applyFont="true" applyAlignment="true">
      <alignment horizontal="left" vertical="center" wrapText="true"/>
    </xf>
    <xf numFmtId="0" fontId="26" fillId="0" borderId="0" xfId="0" applyFont="true" applyAlignment="true">
      <alignment horizontal="lef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6"/>
  <sheetViews>
    <sheetView topLeftCell="B1" workbookViewId="0">
      <selection activeCell="F10" sqref="F10"/>
    </sheetView>
  </sheetViews>
  <sheetFormatPr defaultColWidth="10" defaultRowHeight="13.5" outlineLevelCol="4"/>
  <cols>
    <col min="1" max="1" width="16.2833333333333" customWidth="true"/>
    <col min="2" max="2" width="7.73333333333333" customWidth="true"/>
    <col min="3" max="3" width="5.425" customWidth="true"/>
    <col min="4" max="4" width="55.2333333333333" customWidth="true"/>
    <col min="5" max="6" width="9.76666666666667" customWidth="true"/>
  </cols>
  <sheetData>
    <row r="1" ht="53" customHeight="true" spans="1:4">
      <c r="A1" s="16"/>
      <c r="B1" s="108" t="s">
        <v>0</v>
      </c>
      <c r="C1" s="108"/>
      <c r="D1" s="108"/>
    </row>
    <row r="2" ht="36.9" customHeight="true" spans="2:5">
      <c r="B2" s="109" t="s">
        <v>1</v>
      </c>
      <c r="C2" s="109"/>
      <c r="D2" s="109" t="s">
        <v>2</v>
      </c>
      <c r="E2" s="109"/>
    </row>
    <row r="3" ht="33.9" customHeight="true" spans="2:4">
      <c r="B3" s="110">
        <v>1.1</v>
      </c>
      <c r="C3" s="111" t="s">
        <v>3</v>
      </c>
      <c r="D3" s="111"/>
    </row>
    <row r="4" ht="33.9" customHeight="true" spans="2:4">
      <c r="B4" s="110">
        <v>1.2</v>
      </c>
      <c r="C4" s="111" t="s">
        <v>4</v>
      </c>
      <c r="D4" s="111"/>
    </row>
    <row r="5" ht="33.9" customHeight="true" spans="2:4">
      <c r="B5" s="110">
        <v>1.3</v>
      </c>
      <c r="C5" s="111" t="s">
        <v>5</v>
      </c>
      <c r="D5" s="111"/>
    </row>
    <row r="6" ht="33.9" customHeight="true" spans="2:4">
      <c r="B6" s="110">
        <v>2.1</v>
      </c>
      <c r="C6" s="111" t="s">
        <v>6</v>
      </c>
      <c r="D6" s="111"/>
    </row>
    <row r="7" ht="33.9" customHeight="true" spans="2:4">
      <c r="B7" s="110">
        <v>2.2</v>
      </c>
      <c r="C7" s="111" t="s">
        <v>7</v>
      </c>
      <c r="D7" s="111"/>
    </row>
    <row r="8" ht="33.9" customHeight="true" spans="2:4">
      <c r="B8" s="110">
        <v>3.1</v>
      </c>
      <c r="C8" s="111" t="s">
        <v>8</v>
      </c>
      <c r="D8" s="111"/>
    </row>
    <row r="9" ht="33.9" customHeight="true" spans="2:4">
      <c r="B9" s="110">
        <v>3.2</v>
      </c>
      <c r="C9" s="111" t="s">
        <v>9</v>
      </c>
      <c r="D9" s="111"/>
    </row>
    <row r="10" ht="33.9" customHeight="true" spans="2:4">
      <c r="B10" s="110">
        <v>4.1</v>
      </c>
      <c r="C10" s="111" t="s">
        <v>10</v>
      </c>
      <c r="D10" s="111"/>
    </row>
    <row r="11" ht="33.9" customHeight="true" spans="2:4">
      <c r="B11" s="110">
        <v>4.2</v>
      </c>
      <c r="C11" s="111" t="s">
        <v>11</v>
      </c>
      <c r="D11" s="111"/>
    </row>
    <row r="12" ht="33.9" customHeight="true" spans="2:4">
      <c r="B12" s="110">
        <v>5.1</v>
      </c>
      <c r="C12" s="111" t="s">
        <v>12</v>
      </c>
      <c r="D12" s="111"/>
    </row>
    <row r="13" ht="33.9" customHeight="true" spans="2:4">
      <c r="B13" s="110">
        <v>5.2</v>
      </c>
      <c r="C13" s="111" t="s">
        <v>13</v>
      </c>
      <c r="D13" s="111"/>
    </row>
    <row r="14" ht="31.65" customHeight="true" spans="2:5">
      <c r="B14" s="110">
        <v>5.3</v>
      </c>
      <c r="C14" s="111" t="s">
        <v>14</v>
      </c>
      <c r="D14" s="111"/>
      <c r="E14" s="16"/>
    </row>
    <row r="15" ht="31.65" customHeight="true" spans="2:4">
      <c r="B15" s="110">
        <v>5.4</v>
      </c>
      <c r="C15" s="111" t="s">
        <v>15</v>
      </c>
      <c r="D15" s="111"/>
    </row>
    <row r="16" ht="15" customHeight="true" spans="2:4">
      <c r="B16" s="112"/>
      <c r="C16" s="113"/>
      <c r="D16" s="113"/>
    </row>
  </sheetData>
  <mergeCells count="15">
    <mergeCell ref="B1:D1"/>
    <mergeCell ref="B2:C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432638888888889" header="0" footer="0"/>
  <pageSetup paperSize="9" scale="97"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4" sqref="A14"/>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7" t="s">
        <v>11</v>
      </c>
      <c r="B1" s="17"/>
      <c r="C1" s="17"/>
      <c r="D1" s="17"/>
      <c r="E1" s="17"/>
      <c r="F1" s="17"/>
    </row>
    <row r="2" ht="44.45" customHeight="true" spans="1:6">
      <c r="A2" s="7"/>
      <c r="B2" s="41"/>
      <c r="C2" s="41"/>
      <c r="D2" s="41"/>
      <c r="E2" s="18" t="s">
        <v>16</v>
      </c>
      <c r="F2" s="18"/>
    </row>
    <row r="3" ht="44.45" customHeight="true" spans="1:6">
      <c r="A3" s="19" t="s">
        <v>17</v>
      </c>
      <c r="B3" s="19" t="s">
        <v>18</v>
      </c>
      <c r="C3" s="19" t="s">
        <v>19</v>
      </c>
      <c r="D3" s="19" t="s">
        <v>20</v>
      </c>
      <c r="E3" s="19" t="s">
        <v>21</v>
      </c>
      <c r="F3" s="19" t="s">
        <v>23</v>
      </c>
    </row>
    <row r="4" ht="24.1" customHeight="true" spans="1:6">
      <c r="A4" s="42" t="s">
        <v>404</v>
      </c>
      <c r="B4" s="43"/>
      <c r="C4" s="43"/>
      <c r="D4" s="43"/>
      <c r="E4" s="43"/>
      <c r="F4" s="43"/>
    </row>
    <row r="5" ht="24.1" customHeight="true" spans="1:6">
      <c r="A5" s="42" t="s">
        <v>405</v>
      </c>
      <c r="B5" s="43"/>
      <c r="C5" s="43"/>
      <c r="D5" s="43"/>
      <c r="E5" s="43"/>
      <c r="F5" s="43"/>
    </row>
    <row r="6" spans="1:6">
      <c r="A6" s="44"/>
      <c r="B6" s="41"/>
      <c r="C6" s="41"/>
      <c r="D6" s="41"/>
      <c r="E6" s="41"/>
      <c r="F6" s="41"/>
    </row>
    <row r="7" ht="14.3" customHeight="true" spans="1:6">
      <c r="A7" s="44" t="s">
        <v>403</v>
      </c>
      <c r="B7" s="44"/>
      <c r="C7" s="44"/>
      <c r="D7" s="44"/>
      <c r="E7" s="41"/>
      <c r="F7" s="41"/>
    </row>
  </sheetData>
  <mergeCells count="3">
    <mergeCell ref="A1:F1"/>
    <mergeCell ref="E2:F2"/>
    <mergeCell ref="A7:D7"/>
  </mergeCells>
  <pageMargins left="0.75" right="0.75" top="0.865972222222222" bottom="0.268999993801117"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6"/>
  <sheetViews>
    <sheetView zoomScale="70" zoomScaleNormal="70" topLeftCell="A3" workbookViewId="0">
      <selection activeCell="F14" sqref="F14"/>
    </sheetView>
  </sheetViews>
  <sheetFormatPr defaultColWidth="10" defaultRowHeight="13.5" outlineLevelCol="3"/>
  <cols>
    <col min="1" max="1" width="47.5" customWidth="true"/>
    <col min="2" max="2" width="41.4666666666667" customWidth="true"/>
    <col min="3" max="3" width="22.8" customWidth="true"/>
    <col min="4" max="4" width="34.4" customWidth="true"/>
    <col min="5" max="5" width="9.76666666666667" customWidth="true"/>
  </cols>
  <sheetData>
    <row r="1" customFormat="true" ht="51.25" customHeight="true" spans="1:4">
      <c r="A1" s="33" t="s">
        <v>12</v>
      </c>
      <c r="B1" s="33"/>
      <c r="C1" s="33"/>
      <c r="D1" s="33"/>
    </row>
    <row r="2" customFormat="true" ht="24.85" customHeight="true" spans="1:4">
      <c r="A2" s="5"/>
      <c r="D2" s="18" t="s">
        <v>16</v>
      </c>
    </row>
    <row r="3" s="31" customFormat="true" ht="54" customHeight="true" spans="1:4">
      <c r="A3" s="34" t="s">
        <v>406</v>
      </c>
      <c r="B3" s="34" t="s">
        <v>18</v>
      </c>
      <c r="C3" s="35" t="s">
        <v>20</v>
      </c>
      <c r="D3" s="36" t="s">
        <v>407</v>
      </c>
    </row>
    <row r="4" s="32" customFormat="true" ht="60" customHeight="true" spans="1:4">
      <c r="A4" s="37" t="s">
        <v>408</v>
      </c>
      <c r="B4" s="37">
        <v>30.796</v>
      </c>
      <c r="C4" s="38">
        <v>23.85</v>
      </c>
      <c r="D4" s="39">
        <f t="shared" ref="D4:D15" si="0">C4/B4*100</f>
        <v>77.4451227432134</v>
      </c>
    </row>
    <row r="5" s="32" customFormat="true" ht="60" customHeight="true" spans="1:4">
      <c r="A5" s="37" t="s">
        <v>409</v>
      </c>
      <c r="B5" s="37">
        <f>37.53272-11</f>
        <v>26.53272</v>
      </c>
      <c r="C5" s="38">
        <v>41.34</v>
      </c>
      <c r="D5" s="39">
        <f t="shared" si="0"/>
        <v>155.807621683717</v>
      </c>
    </row>
    <row r="6" s="32" customFormat="true" ht="60" customHeight="true" spans="1:4">
      <c r="A6" s="37" t="s">
        <v>410</v>
      </c>
      <c r="B6" s="37">
        <v>50.244</v>
      </c>
      <c r="C6" s="38">
        <v>49.33</v>
      </c>
      <c r="D6" s="39">
        <f t="shared" si="0"/>
        <v>98.1808773186848</v>
      </c>
    </row>
    <row r="7" s="32" customFormat="true" ht="60" customHeight="true" spans="1:4">
      <c r="A7" s="37" t="s">
        <v>411</v>
      </c>
      <c r="B7" s="37">
        <f>32.312+30.52-4.97</f>
        <v>57.862</v>
      </c>
      <c r="C7" s="38">
        <v>67.04</v>
      </c>
      <c r="D7" s="39">
        <f t="shared" si="0"/>
        <v>115.861878262072</v>
      </c>
    </row>
    <row r="8" s="32" customFormat="true" ht="60" customHeight="true" spans="1:4">
      <c r="A8" s="37" t="s">
        <v>412</v>
      </c>
      <c r="B8" s="37">
        <f>26.224+13.75</f>
        <v>39.974</v>
      </c>
      <c r="C8" s="38">
        <v>40.06</v>
      </c>
      <c r="D8" s="39">
        <f t="shared" si="0"/>
        <v>100.215139840897</v>
      </c>
    </row>
    <row r="9" s="32" customFormat="true" ht="60" customHeight="true" spans="1:4">
      <c r="A9" s="37" t="s">
        <v>413</v>
      </c>
      <c r="B9" s="37">
        <f>31.957+4.3</f>
        <v>36.257</v>
      </c>
      <c r="C9" s="38">
        <v>46.72</v>
      </c>
      <c r="D9" s="39">
        <f t="shared" si="0"/>
        <v>128.857875720551</v>
      </c>
    </row>
    <row r="10" s="32" customFormat="true" ht="60" customHeight="true" spans="1:4">
      <c r="A10" s="37" t="s">
        <v>414</v>
      </c>
      <c r="B10" s="37">
        <f>29.501+12</f>
        <v>41.501</v>
      </c>
      <c r="C10" s="38">
        <v>43.07</v>
      </c>
      <c r="D10" s="39">
        <f t="shared" si="0"/>
        <v>103.780631792005</v>
      </c>
    </row>
    <row r="11" s="32" customFormat="true" ht="60" customHeight="true" spans="1:4">
      <c r="A11" s="37" t="s">
        <v>415</v>
      </c>
      <c r="B11" s="37">
        <v>17.73</v>
      </c>
      <c r="C11" s="38">
        <v>13.24</v>
      </c>
      <c r="D11" s="39">
        <f t="shared" si="0"/>
        <v>74.6756909193457</v>
      </c>
    </row>
    <row r="12" s="32" customFormat="true" ht="60" customHeight="true" spans="1:4">
      <c r="A12" s="37" t="s">
        <v>416</v>
      </c>
      <c r="B12" s="37">
        <f>26.136-3</f>
        <v>23.136</v>
      </c>
      <c r="C12" s="38">
        <v>17.49</v>
      </c>
      <c r="D12" s="39">
        <f t="shared" si="0"/>
        <v>75.5964730290456</v>
      </c>
    </row>
    <row r="13" s="32" customFormat="true" ht="60" customHeight="true" spans="1:4">
      <c r="A13" s="37" t="s">
        <v>417</v>
      </c>
      <c r="B13" s="37">
        <f>30.337+8</f>
        <v>38.337</v>
      </c>
      <c r="C13" s="38">
        <v>36.99</v>
      </c>
      <c r="D13" s="39">
        <f t="shared" si="0"/>
        <v>96.4864230377964</v>
      </c>
    </row>
    <row r="14" s="32" customFormat="true" ht="60" customHeight="true" spans="1:4">
      <c r="A14" s="37" t="s">
        <v>418</v>
      </c>
      <c r="B14" s="37">
        <v>24.63</v>
      </c>
      <c r="C14" s="38">
        <v>25.56</v>
      </c>
      <c r="D14" s="39">
        <f t="shared" si="0"/>
        <v>103.775883069428</v>
      </c>
    </row>
    <row r="15" s="32" customFormat="true" ht="60" customHeight="true" spans="1:4">
      <c r="A15" s="37" t="s">
        <v>419</v>
      </c>
      <c r="B15" s="37">
        <v>3</v>
      </c>
      <c r="C15" s="38">
        <v>3</v>
      </c>
      <c r="D15" s="39">
        <f t="shared" si="0"/>
        <v>100</v>
      </c>
    </row>
    <row r="16" s="32" customFormat="true" ht="60" customHeight="true" spans="1:4">
      <c r="A16" s="40" t="s">
        <v>420</v>
      </c>
      <c r="B16" s="37">
        <f>SUM(B4:B15)</f>
        <v>389.99972</v>
      </c>
      <c r="C16" s="38">
        <f>SUM(C4:C15)</f>
        <v>407.69</v>
      </c>
      <c r="D16" s="39">
        <f>C16/B16*100</f>
        <v>104.535972487365</v>
      </c>
    </row>
  </sheetData>
  <mergeCells count="1">
    <mergeCell ref="A1:D1"/>
  </mergeCells>
  <pageMargins left="0.984000027179718" right="0.75" top="0.747916666666667" bottom="0.268999993801117" header="0" footer="0"/>
  <pageSetup paperSize="9" scale="58"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G11" sqref="G11"/>
    </sheetView>
  </sheetViews>
  <sheetFormatPr defaultColWidth="10" defaultRowHeight="13.5" outlineLevelCol="3"/>
  <cols>
    <col min="1" max="1" width="31.8916666666667" customWidth="true"/>
    <col min="2" max="3" width="24.425" customWidth="true"/>
    <col min="4" max="4" width="26.0583333333333" customWidth="true"/>
    <col min="5" max="5" width="9.76666666666667" customWidth="true"/>
  </cols>
  <sheetData>
    <row r="1" customFormat="true" ht="39.9" customHeight="true" spans="1:4">
      <c r="A1" s="17" t="s">
        <v>421</v>
      </c>
      <c r="B1" s="17"/>
      <c r="C1" s="17"/>
      <c r="D1" s="17"/>
    </row>
    <row r="2" customFormat="true" ht="29.35" customHeight="true" spans="1:4">
      <c r="A2" s="5"/>
      <c r="B2" s="16"/>
      <c r="C2" s="16"/>
      <c r="D2" s="18" t="s">
        <v>16</v>
      </c>
    </row>
    <row r="3" customFormat="true" ht="34.65" customHeight="true" spans="1:4">
      <c r="A3" s="19" t="s">
        <v>422</v>
      </c>
      <c r="B3" s="19" t="s">
        <v>18</v>
      </c>
      <c r="C3" s="19" t="s">
        <v>20</v>
      </c>
      <c r="D3" s="19" t="s">
        <v>423</v>
      </c>
    </row>
    <row r="4" customFormat="true" ht="34.65" customHeight="true" spans="1:4">
      <c r="A4" s="20" t="s">
        <v>424</v>
      </c>
      <c r="B4" s="21">
        <v>10</v>
      </c>
      <c r="C4" s="22"/>
      <c r="D4" s="23"/>
    </row>
    <row r="5" customFormat="true" ht="34.65" customHeight="true" spans="1:4">
      <c r="A5" s="20" t="s">
        <v>425</v>
      </c>
      <c r="B5" s="21">
        <v>30</v>
      </c>
      <c r="C5" s="21">
        <v>26.18</v>
      </c>
      <c r="D5" s="23">
        <f t="shared" ref="D5:D8" si="0">C5/B5*100</f>
        <v>87.2666666666667</v>
      </c>
    </row>
    <row r="6" customFormat="true" ht="34.65" customHeight="true" spans="1:4">
      <c r="A6" s="20" t="s">
        <v>426</v>
      </c>
      <c r="B6" s="22">
        <v>10.5</v>
      </c>
      <c r="C6" s="21">
        <v>5.33</v>
      </c>
      <c r="D6" s="23">
        <f t="shared" si="0"/>
        <v>50.7619047619048</v>
      </c>
    </row>
    <row r="7" customFormat="true" ht="34.65" customHeight="true" spans="1:4">
      <c r="A7" s="20" t="s">
        <v>427</v>
      </c>
      <c r="B7" s="24"/>
      <c r="C7" s="24"/>
      <c r="D7" s="23"/>
    </row>
    <row r="8" customFormat="true" ht="34.65" customHeight="true" spans="1:4">
      <c r="A8" s="20" t="s">
        <v>428</v>
      </c>
      <c r="B8" s="21">
        <v>10.5</v>
      </c>
      <c r="C8" s="21">
        <v>5.33</v>
      </c>
      <c r="D8" s="23">
        <f t="shared" si="0"/>
        <v>50.7619047619048</v>
      </c>
    </row>
    <row r="9" customFormat="true" ht="34.65" customHeight="true" spans="1:4">
      <c r="A9" s="13"/>
      <c r="B9" s="25"/>
      <c r="D9" s="23"/>
    </row>
    <row r="10" customFormat="true" ht="34.65" customHeight="true" spans="1:4">
      <c r="A10" s="26" t="s">
        <v>420</v>
      </c>
      <c r="B10" s="27">
        <v>50.5</v>
      </c>
      <c r="C10" s="28">
        <v>31.51</v>
      </c>
      <c r="D10" s="23">
        <f>C10/B10*100</f>
        <v>62.3960396039604</v>
      </c>
    </row>
    <row r="11" customFormat="true" ht="68.55" customHeight="true" spans="1:4">
      <c r="A11" s="29" t="s">
        <v>429</v>
      </c>
      <c r="B11" s="30"/>
      <c r="C11" s="30"/>
      <c r="D11" s="30"/>
    </row>
    <row r="12" customFormat="true" ht="44.45" customHeight="true" spans="1:4">
      <c r="A12" s="30" t="s">
        <v>430</v>
      </c>
      <c r="B12" s="30"/>
      <c r="C12" s="30"/>
      <c r="D12" s="30"/>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1"/>
  <sheetViews>
    <sheetView workbookViewId="0">
      <selection activeCell="H17" sqref="H17"/>
    </sheetView>
  </sheetViews>
  <sheetFormatPr defaultColWidth="10" defaultRowHeight="13.5" outlineLevelCol="3"/>
  <cols>
    <col min="1" max="1" width="5.83333333333333" customWidth="true"/>
    <col min="2" max="2" width="27.55" customWidth="true"/>
    <col min="3" max="3" width="23.8833333333333" customWidth="true"/>
    <col min="4" max="4" width="25.2416666666667" customWidth="true"/>
    <col min="5" max="5" width="9.76666666666667" customWidth="true"/>
  </cols>
  <sheetData>
    <row r="1" ht="32.4" customHeight="true" spans="1:4">
      <c r="A1" s="6" t="s">
        <v>14</v>
      </c>
      <c r="B1" s="6"/>
      <c r="C1" s="6"/>
      <c r="D1" s="6"/>
    </row>
    <row r="2" ht="18.8" customHeight="true" spans="1:4">
      <c r="A2" s="7"/>
      <c r="B2" s="7"/>
      <c r="C2" s="8" t="s">
        <v>307</v>
      </c>
      <c r="D2" s="8"/>
    </row>
    <row r="3" ht="24.85" customHeight="true" spans="1:4">
      <c r="A3" s="9" t="s">
        <v>431</v>
      </c>
      <c r="B3" s="9" t="s">
        <v>422</v>
      </c>
      <c r="C3" s="9" t="s">
        <v>18</v>
      </c>
      <c r="D3" s="9" t="s">
        <v>20</v>
      </c>
    </row>
    <row r="4" ht="16.55" customHeight="true" spans="1:4">
      <c r="A4" s="10"/>
      <c r="B4" s="11"/>
      <c r="C4" s="12"/>
      <c r="D4" s="12"/>
    </row>
    <row r="5" ht="16.55" customHeight="true" spans="1:4">
      <c r="A5" s="10"/>
      <c r="B5" s="11"/>
      <c r="C5" s="12"/>
      <c r="D5" s="12"/>
    </row>
    <row r="6" ht="16.55" customHeight="true" spans="1:4">
      <c r="A6" s="10"/>
      <c r="B6" s="11"/>
      <c r="C6" s="12"/>
      <c r="D6" s="12"/>
    </row>
    <row r="7" ht="16.55" customHeight="true" spans="1:4">
      <c r="A7" s="10"/>
      <c r="B7" s="11"/>
      <c r="C7" s="12"/>
      <c r="D7" s="12"/>
    </row>
    <row r="8" ht="16.55" customHeight="true" spans="1:4">
      <c r="A8" s="10"/>
      <c r="B8" s="11"/>
      <c r="C8" s="13"/>
      <c r="D8" s="13"/>
    </row>
    <row r="9" ht="16.55" customHeight="true" spans="1:4">
      <c r="A9" s="10"/>
      <c r="B9" s="11"/>
      <c r="C9" s="12"/>
      <c r="D9" s="12"/>
    </row>
    <row r="10" ht="16.55" customHeight="true" spans="1:4">
      <c r="A10" s="10"/>
      <c r="B10" s="11"/>
      <c r="C10" s="13"/>
      <c r="D10" s="13"/>
    </row>
    <row r="11" ht="16.55" customHeight="true" spans="1:4">
      <c r="A11" s="10"/>
      <c r="B11" s="11"/>
      <c r="C11" s="12"/>
      <c r="D11" s="12"/>
    </row>
    <row r="12" ht="16.55" customHeight="true" spans="1:4">
      <c r="A12" s="10"/>
      <c r="B12" s="11"/>
      <c r="C12" s="12"/>
      <c r="D12" s="12"/>
    </row>
    <row r="13" ht="16.55" customHeight="true" spans="1:4">
      <c r="A13" s="10"/>
      <c r="B13" s="11"/>
      <c r="C13" s="12"/>
      <c r="D13" s="12"/>
    </row>
    <row r="14" ht="16.55" customHeight="true" spans="1:4">
      <c r="A14" s="10"/>
      <c r="B14" s="11"/>
      <c r="C14" s="12"/>
      <c r="D14" s="12"/>
    </row>
    <row r="15" ht="16.55" customHeight="true" spans="1:4">
      <c r="A15" s="10"/>
      <c r="B15" s="11"/>
      <c r="C15" s="12"/>
      <c r="D15" s="12"/>
    </row>
    <row r="16" ht="16.55" customHeight="true" spans="1:4">
      <c r="A16" s="10"/>
      <c r="B16" s="11"/>
      <c r="C16" s="12"/>
      <c r="D16" s="12"/>
    </row>
    <row r="17" ht="16.55" customHeight="true" spans="1:4">
      <c r="A17" s="10"/>
      <c r="B17" s="11"/>
      <c r="C17" s="12"/>
      <c r="D17" s="12"/>
    </row>
    <row r="18" ht="16.55" customHeight="true" spans="1:4">
      <c r="A18" s="10"/>
      <c r="B18" s="11"/>
      <c r="C18" s="12"/>
      <c r="D18" s="12"/>
    </row>
    <row r="19" ht="16.55" customHeight="true" spans="1:4">
      <c r="A19" s="11"/>
      <c r="B19" s="14"/>
      <c r="C19" s="15"/>
      <c r="D19" s="15"/>
    </row>
    <row r="20" ht="14.3" customHeight="true" spans="1:1">
      <c r="A20" t="s">
        <v>432</v>
      </c>
    </row>
    <row r="21" ht="14.3" customHeight="true" spans="3:3">
      <c r="C21" s="16"/>
    </row>
  </sheetData>
  <mergeCells count="3">
    <mergeCell ref="A1:D1"/>
    <mergeCell ref="A2:B2"/>
    <mergeCell ref="C2:D2"/>
  </mergeCells>
  <pageMargins left="0.75" right="0.75" top="0.270000010728836" bottom="0.270000010728836" header="0" footer="0"/>
  <pageSetup paperSize="9" scale="98"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C9" sqref="C9"/>
    </sheetView>
  </sheetViews>
  <sheetFormatPr defaultColWidth="10" defaultRowHeight="13.5" outlineLevelCol="6"/>
  <cols>
    <col min="1" max="1" width="121.458333333333" customWidth="true"/>
    <col min="2" max="2" width="15.0666666666667" customWidth="true"/>
    <col min="3" max="7" width="16.15" customWidth="true"/>
    <col min="8" max="8" width="9.76666666666667" customWidth="true"/>
  </cols>
  <sheetData>
    <row r="1" customFormat="true" ht="66.3" customHeight="true" spans="1:7">
      <c r="A1" s="1" t="s">
        <v>433</v>
      </c>
      <c r="B1" s="2"/>
      <c r="C1" s="2"/>
      <c r="D1" s="2"/>
      <c r="E1" s="2"/>
      <c r="F1" s="2"/>
      <c r="G1" s="2"/>
    </row>
    <row r="2" customFormat="true" ht="33.9" customHeight="true" spans="1:7">
      <c r="A2" s="3" t="s">
        <v>434</v>
      </c>
      <c r="B2" s="4"/>
      <c r="C2" s="4"/>
      <c r="D2" s="4"/>
      <c r="E2" s="4"/>
      <c r="F2" s="4"/>
      <c r="G2" s="4"/>
    </row>
    <row r="3" customFormat="true" ht="42.2" customHeight="true" spans="1:7">
      <c r="A3" s="5" t="s">
        <v>435</v>
      </c>
      <c r="B3" s="4"/>
      <c r="C3" s="4"/>
      <c r="D3" s="4"/>
      <c r="E3" s="4"/>
      <c r="F3" s="4"/>
      <c r="G3" s="4"/>
    </row>
    <row r="4" customFormat="true" ht="42.2" customHeight="true" spans="1:7">
      <c r="A4" s="3" t="s">
        <v>436</v>
      </c>
      <c r="B4" s="4"/>
      <c r="C4" s="4"/>
      <c r="D4" s="4"/>
      <c r="E4" s="4"/>
      <c r="F4" s="4"/>
      <c r="G4" s="4"/>
    </row>
    <row r="5" customFormat="true" ht="42.2" customHeight="true" spans="1:7">
      <c r="A5" s="5" t="s">
        <v>437</v>
      </c>
      <c r="B5" s="4"/>
      <c r="C5" s="4"/>
      <c r="D5" s="4"/>
      <c r="E5" s="4"/>
      <c r="F5" s="4"/>
      <c r="G5" s="4"/>
    </row>
    <row r="6" customFormat="true" ht="42.2" customHeight="true" spans="1:7">
      <c r="A6" s="3" t="s">
        <v>438</v>
      </c>
      <c r="B6" s="4"/>
      <c r="C6" s="4"/>
      <c r="D6" s="4"/>
      <c r="E6" s="4"/>
      <c r="F6" s="4"/>
      <c r="G6" s="4"/>
    </row>
    <row r="7" customFormat="true" ht="74.6" customHeight="true" spans="1:7">
      <c r="A7" s="5" t="s">
        <v>439</v>
      </c>
      <c r="B7" s="4"/>
      <c r="C7" s="4"/>
      <c r="D7" s="4"/>
      <c r="E7" s="4"/>
      <c r="F7" s="4"/>
      <c r="G7" s="4"/>
    </row>
    <row r="8" customFormat="true" ht="42.2" customHeight="true" spans="1:7">
      <c r="A8" s="3" t="s">
        <v>440</v>
      </c>
      <c r="B8" s="4"/>
      <c r="C8" s="4"/>
      <c r="D8" s="4"/>
      <c r="E8" s="4"/>
      <c r="F8" s="4"/>
      <c r="G8" s="4"/>
    </row>
    <row r="9" customFormat="true" ht="68" customHeight="true" spans="1:7">
      <c r="A9" s="5" t="s">
        <v>441</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tabSelected="1" workbookViewId="0">
      <selection activeCell="G10" sqref="G10"/>
    </sheetView>
  </sheetViews>
  <sheetFormatPr defaultColWidth="10" defaultRowHeight="13.5" outlineLevelCol="6"/>
  <cols>
    <col min="1" max="1" width="26.6" customWidth="true"/>
    <col min="2" max="7" width="16.15" customWidth="true"/>
    <col min="8" max="8" width="9.76666666666667" customWidth="true"/>
  </cols>
  <sheetData>
    <row r="1" ht="41.45" customHeight="true" spans="1:7">
      <c r="A1" s="17" t="s">
        <v>3</v>
      </c>
      <c r="B1" s="17"/>
      <c r="C1" s="17"/>
      <c r="D1" s="17"/>
      <c r="E1" s="17"/>
      <c r="F1" s="17"/>
      <c r="G1" s="17"/>
    </row>
    <row r="2" ht="24.1" customHeight="true" spans="1:7">
      <c r="A2" s="7"/>
      <c r="B2" s="16"/>
      <c r="C2" s="16"/>
      <c r="D2" s="16"/>
      <c r="E2" s="16"/>
      <c r="F2" s="8" t="s">
        <v>16</v>
      </c>
      <c r="G2" s="8"/>
    </row>
    <row r="3" ht="39.15" customHeight="true" spans="1:7">
      <c r="A3" s="19" t="s">
        <v>17</v>
      </c>
      <c r="B3" s="19" t="s">
        <v>18</v>
      </c>
      <c r="C3" s="19" t="s">
        <v>19</v>
      </c>
      <c r="D3" s="19" t="s">
        <v>20</v>
      </c>
      <c r="E3" s="19" t="s">
        <v>21</v>
      </c>
      <c r="F3" s="19" t="s">
        <v>22</v>
      </c>
      <c r="G3" s="19" t="s">
        <v>23</v>
      </c>
    </row>
    <row r="4" ht="18.8" customHeight="true" spans="1:7">
      <c r="A4" s="68" t="s">
        <v>24</v>
      </c>
      <c r="B4" s="81">
        <v>25900</v>
      </c>
      <c r="C4" s="81">
        <v>30742.1</v>
      </c>
      <c r="D4" s="96">
        <v>30742.1</v>
      </c>
      <c r="E4" s="74">
        <v>100</v>
      </c>
      <c r="F4" s="81">
        <v>28700</v>
      </c>
      <c r="G4" s="74">
        <f>D4/F4*100</f>
        <v>107.115331010453</v>
      </c>
    </row>
    <row r="5" ht="18.8" customHeight="true" spans="1:7">
      <c r="A5" s="68" t="s">
        <v>25</v>
      </c>
      <c r="B5" s="81">
        <v>12383.74</v>
      </c>
      <c r="C5" s="81">
        <v>18320.01</v>
      </c>
      <c r="D5" s="96">
        <v>18320.01</v>
      </c>
      <c r="E5" s="74">
        <v>100</v>
      </c>
      <c r="F5" s="81">
        <v>15253.97</v>
      </c>
      <c r="G5" s="74">
        <f>D5/F5*100</f>
        <v>120.099947751307</v>
      </c>
    </row>
    <row r="6" ht="18.8" customHeight="true" spans="1:7">
      <c r="A6" s="68"/>
      <c r="B6" s="83"/>
      <c r="C6" s="83"/>
      <c r="D6" s="97"/>
      <c r="E6" s="104"/>
      <c r="F6" s="68"/>
      <c r="G6" s="105"/>
    </row>
    <row r="7" ht="18.8" customHeight="true" spans="1:7">
      <c r="A7" s="98"/>
      <c r="B7" s="99"/>
      <c r="C7" s="99"/>
      <c r="D7" s="100"/>
      <c r="E7" s="106"/>
      <c r="F7" s="107"/>
      <c r="G7" s="105"/>
    </row>
    <row r="8" ht="18.8" customHeight="true" spans="1:7">
      <c r="A8" s="98"/>
      <c r="B8" s="101"/>
      <c r="C8" s="101"/>
      <c r="D8" s="101"/>
      <c r="E8" s="106"/>
      <c r="F8" s="107"/>
      <c r="G8" s="105"/>
    </row>
    <row r="9" ht="18.8" customHeight="true" spans="1:7">
      <c r="A9" s="73" t="s">
        <v>26</v>
      </c>
      <c r="B9" s="102">
        <f>B5+B4</f>
        <v>38283.74</v>
      </c>
      <c r="C9" s="102">
        <f>C4+C5</f>
        <v>49062.11</v>
      </c>
      <c r="D9" s="102">
        <f>D4+D5</f>
        <v>49062.11</v>
      </c>
      <c r="E9" s="74">
        <v>100</v>
      </c>
      <c r="F9" s="79">
        <f>F4+F5</f>
        <v>43953.97</v>
      </c>
      <c r="G9" s="74">
        <v>100</v>
      </c>
    </row>
    <row r="10" ht="18.8" customHeight="true" spans="1:7">
      <c r="A10" s="73" t="s">
        <v>27</v>
      </c>
      <c r="B10" s="79"/>
      <c r="C10" s="79">
        <v>5642.71</v>
      </c>
      <c r="D10" s="103">
        <v>5642.71</v>
      </c>
      <c r="E10" s="74">
        <v>100</v>
      </c>
      <c r="F10" s="72"/>
      <c r="G10" s="74"/>
    </row>
    <row r="11" ht="18.8" customHeight="true" spans="1:7">
      <c r="A11" s="73" t="s">
        <v>28</v>
      </c>
      <c r="B11" s="79"/>
      <c r="C11" s="79">
        <v>2298.57</v>
      </c>
      <c r="D11" s="103">
        <v>2298.57</v>
      </c>
      <c r="E11" s="74">
        <v>100</v>
      </c>
      <c r="F11" s="72"/>
      <c r="G11" s="74"/>
    </row>
    <row r="12" ht="18.8" customHeight="true" spans="1:7">
      <c r="A12" s="73"/>
      <c r="B12" s="79"/>
      <c r="C12" s="79"/>
      <c r="D12" s="103"/>
      <c r="E12" s="74"/>
      <c r="F12" s="68"/>
      <c r="G12" s="105"/>
    </row>
    <row r="13" ht="18.8" customHeight="true" spans="1:7">
      <c r="A13" s="73" t="s">
        <v>29</v>
      </c>
      <c r="B13" s="79">
        <f>B9+B10</f>
        <v>38283.74</v>
      </c>
      <c r="C13" s="79">
        <f>C11+C9+C10</f>
        <v>57003.39</v>
      </c>
      <c r="D13" s="79">
        <f>D11+D9+D10</f>
        <v>57003.39</v>
      </c>
      <c r="E13" s="74">
        <v>100</v>
      </c>
      <c r="F13" s="79">
        <f>F8+F9</f>
        <v>43953.97</v>
      </c>
      <c r="G13" s="75">
        <v>100</v>
      </c>
    </row>
  </sheetData>
  <mergeCells count="2">
    <mergeCell ref="A1:G1"/>
    <mergeCell ref="F2:G2"/>
  </mergeCells>
  <pageMargins left="0.984000027179718" right="0.75" top="0.589999973773956"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156"/>
  <sheetViews>
    <sheetView workbookViewId="0">
      <pane ySplit="3" topLeftCell="A137" activePane="bottomLeft" state="frozen"/>
      <selection/>
      <selection pane="bottomLeft" activeCell="K16" sqref="K16"/>
    </sheetView>
  </sheetViews>
  <sheetFormatPr defaultColWidth="10" defaultRowHeight="13.5"/>
  <cols>
    <col min="1" max="1" width="8.375" customWidth="true"/>
    <col min="2" max="2" width="26.7333333333333" customWidth="true"/>
    <col min="3" max="8" width="12.4833333333333" customWidth="true"/>
    <col min="9" max="9" width="9.76666666666667" customWidth="true"/>
  </cols>
  <sheetData>
    <row r="1" customFormat="true" ht="27.85" customHeight="true" spans="1:8">
      <c r="A1" s="87" t="s">
        <v>4</v>
      </c>
      <c r="B1" s="87"/>
      <c r="C1" s="87"/>
      <c r="D1" s="87"/>
      <c r="E1" s="87"/>
      <c r="F1" s="87"/>
      <c r="G1" s="87"/>
      <c r="H1" s="87"/>
    </row>
    <row r="2" customFormat="true" ht="20.35" customHeight="true" spans="1:8">
      <c r="A2" s="7"/>
      <c r="B2" s="7"/>
      <c r="C2" s="7"/>
      <c r="D2" s="7"/>
      <c r="E2" s="7"/>
      <c r="F2" s="7"/>
      <c r="G2" s="8" t="s">
        <v>16</v>
      </c>
      <c r="H2" s="8"/>
    </row>
    <row r="3" customFormat="true" ht="33.15" customHeight="true" spans="1:8">
      <c r="A3" s="9" t="s">
        <v>30</v>
      </c>
      <c r="B3" s="88" t="s">
        <v>17</v>
      </c>
      <c r="C3" s="88" t="s">
        <v>18</v>
      </c>
      <c r="D3" s="88" t="s">
        <v>19</v>
      </c>
      <c r="E3" s="88" t="s">
        <v>20</v>
      </c>
      <c r="F3" s="88" t="s">
        <v>21</v>
      </c>
      <c r="G3" s="88" t="s">
        <v>22</v>
      </c>
      <c r="H3" s="88" t="s">
        <v>23</v>
      </c>
    </row>
    <row r="4" customFormat="true" ht="22.75" customHeight="true" spans="1:8">
      <c r="A4" s="50">
        <v>201</v>
      </c>
      <c r="B4" s="51" t="s">
        <v>31</v>
      </c>
      <c r="C4" s="52">
        <v>3372.53</v>
      </c>
      <c r="D4" s="53">
        <v>2667.34</v>
      </c>
      <c r="E4" s="53">
        <v>2667.34</v>
      </c>
      <c r="F4" s="89">
        <v>1</v>
      </c>
      <c r="G4" s="53">
        <v>2658.09</v>
      </c>
      <c r="H4" s="58">
        <f t="shared" ref="H4:H9" si="0">E4/G4*100</f>
        <v>100.347994236463</v>
      </c>
    </row>
    <row r="5" customFormat="true" ht="22.75" customHeight="true" spans="1:8">
      <c r="A5" s="50">
        <v>20101</v>
      </c>
      <c r="B5" s="51" t="s">
        <v>32</v>
      </c>
      <c r="C5" s="52">
        <v>38.65</v>
      </c>
      <c r="D5" s="53">
        <v>36.12</v>
      </c>
      <c r="E5" s="53">
        <v>36.12</v>
      </c>
      <c r="F5" s="90">
        <v>1</v>
      </c>
      <c r="G5" s="53">
        <v>47.39</v>
      </c>
      <c r="H5" s="58">
        <f t="shared" si="0"/>
        <v>76.218611521418</v>
      </c>
    </row>
    <row r="6" customFormat="true" ht="22.75" customHeight="true" spans="1:8">
      <c r="A6" s="54">
        <v>2010108</v>
      </c>
      <c r="B6" s="55" t="s">
        <v>33</v>
      </c>
      <c r="C6" s="56">
        <v>0.25</v>
      </c>
      <c r="D6" s="57">
        <v>0</v>
      </c>
      <c r="E6" s="57">
        <v>0</v>
      </c>
      <c r="F6" s="57"/>
      <c r="G6" s="57">
        <v>0</v>
      </c>
      <c r="H6" s="58"/>
    </row>
    <row r="7" customFormat="true" ht="22.75" customHeight="true" spans="1:8">
      <c r="A7" s="54">
        <v>2010199</v>
      </c>
      <c r="B7" s="55" t="s">
        <v>34</v>
      </c>
      <c r="C7" s="56">
        <v>38.4</v>
      </c>
      <c r="D7" s="57">
        <v>36.12</v>
      </c>
      <c r="E7" s="57">
        <v>36.12</v>
      </c>
      <c r="F7" s="90">
        <v>1</v>
      </c>
      <c r="G7" s="57">
        <v>47.39</v>
      </c>
      <c r="H7" s="59">
        <f t="shared" si="0"/>
        <v>76.218611521418</v>
      </c>
    </row>
    <row r="8" customFormat="true" ht="22.75" customHeight="true" spans="1:8">
      <c r="A8" s="50">
        <v>20103</v>
      </c>
      <c r="B8" s="51" t="s">
        <v>35</v>
      </c>
      <c r="C8" s="52">
        <v>2256.46</v>
      </c>
      <c r="D8" s="53">
        <v>1663.57</v>
      </c>
      <c r="E8" s="53">
        <v>1663.57</v>
      </c>
      <c r="F8" s="89">
        <v>1</v>
      </c>
      <c r="G8" s="53">
        <v>1699.25</v>
      </c>
      <c r="H8" s="58">
        <f t="shared" si="0"/>
        <v>97.9002501103428</v>
      </c>
    </row>
    <row r="9" customFormat="true" ht="22.75" customHeight="true" spans="1:8">
      <c r="A9" s="54" t="s">
        <v>36</v>
      </c>
      <c r="B9" s="55" t="s">
        <v>37</v>
      </c>
      <c r="C9" s="56">
        <v>2256.46</v>
      </c>
      <c r="D9" s="57">
        <v>1663.07</v>
      </c>
      <c r="E9" s="57">
        <v>1663.07</v>
      </c>
      <c r="F9" s="90">
        <v>1</v>
      </c>
      <c r="G9" s="57">
        <v>1699.25</v>
      </c>
      <c r="H9" s="59">
        <f t="shared" si="0"/>
        <v>97.8708253641312</v>
      </c>
    </row>
    <row r="10" customFormat="true" ht="22.75" customHeight="true" spans="1:8">
      <c r="A10" s="54" t="s">
        <v>38</v>
      </c>
      <c r="B10" s="55" t="s">
        <v>39</v>
      </c>
      <c r="C10" s="56">
        <v>0</v>
      </c>
      <c r="D10" s="57">
        <v>0.5</v>
      </c>
      <c r="E10" s="57">
        <v>0.5</v>
      </c>
      <c r="F10" s="90">
        <v>1</v>
      </c>
      <c r="G10" s="57">
        <v>0</v>
      </c>
      <c r="H10" s="59"/>
    </row>
    <row r="11" customFormat="true" ht="22.75" customHeight="true" spans="1:8">
      <c r="A11" s="50" t="s">
        <v>40</v>
      </c>
      <c r="B11" s="51" t="s">
        <v>41</v>
      </c>
      <c r="C11" s="52">
        <v>244.13</v>
      </c>
      <c r="D11" s="53">
        <v>240.48</v>
      </c>
      <c r="E11" s="53">
        <v>240.48</v>
      </c>
      <c r="F11" s="89">
        <v>1</v>
      </c>
      <c r="G11" s="53">
        <v>254.29</v>
      </c>
      <c r="H11" s="58">
        <f t="shared" ref="H11:H37" si="1">E11/G11*100</f>
        <v>94.5691926540564</v>
      </c>
    </row>
    <row r="12" customFormat="true" ht="22.75" customHeight="true" spans="1:8">
      <c r="A12" s="54" t="s">
        <v>42</v>
      </c>
      <c r="B12" s="55" t="s">
        <v>43</v>
      </c>
      <c r="C12" s="56">
        <v>244.13</v>
      </c>
      <c r="D12" s="57">
        <v>240.48</v>
      </c>
      <c r="E12" s="57">
        <v>240.48</v>
      </c>
      <c r="F12" s="90">
        <v>1</v>
      </c>
      <c r="G12" s="57">
        <v>254.29</v>
      </c>
      <c r="H12" s="59">
        <f t="shared" si="1"/>
        <v>94.5691926540564</v>
      </c>
    </row>
    <row r="13" customFormat="true" ht="22.75" customHeight="true" spans="1:8">
      <c r="A13" s="50" t="s">
        <v>44</v>
      </c>
      <c r="B13" s="51" t="s">
        <v>45</v>
      </c>
      <c r="C13" s="52">
        <v>40.8</v>
      </c>
      <c r="D13" s="53">
        <v>48.55</v>
      </c>
      <c r="E13" s="53">
        <v>48.55</v>
      </c>
      <c r="F13" s="89">
        <v>1</v>
      </c>
      <c r="G13" s="53">
        <v>41.04</v>
      </c>
      <c r="H13" s="58">
        <f t="shared" si="1"/>
        <v>118.299220272904</v>
      </c>
    </row>
    <row r="14" customFormat="true" ht="22.75" customHeight="true" spans="1:13">
      <c r="A14" s="54" t="s">
        <v>46</v>
      </c>
      <c r="B14" s="55" t="s">
        <v>47</v>
      </c>
      <c r="C14" s="56">
        <v>40.8</v>
      </c>
      <c r="D14" s="57">
        <v>48.55</v>
      </c>
      <c r="E14" s="57">
        <v>48.55</v>
      </c>
      <c r="F14" s="90">
        <v>1</v>
      </c>
      <c r="G14" s="57">
        <v>41.04</v>
      </c>
      <c r="H14" s="59">
        <f t="shared" si="1"/>
        <v>118.299220272904</v>
      </c>
      <c r="M14" s="91"/>
    </row>
    <row r="15" customFormat="true" ht="22.75" customHeight="true" spans="1:8">
      <c r="A15" s="50" t="s">
        <v>48</v>
      </c>
      <c r="B15" s="51" t="s">
        <v>49</v>
      </c>
      <c r="C15" s="52">
        <v>48.54</v>
      </c>
      <c r="D15" s="53">
        <v>38.4</v>
      </c>
      <c r="E15" s="53">
        <v>38.4</v>
      </c>
      <c r="F15" s="89">
        <v>1</v>
      </c>
      <c r="G15" s="53">
        <v>43.26</v>
      </c>
      <c r="H15" s="58">
        <f t="shared" si="1"/>
        <v>88.7656033287101</v>
      </c>
    </row>
    <row r="16" customFormat="true" ht="22.75" customHeight="true" spans="1:8">
      <c r="A16" s="54" t="s">
        <v>50</v>
      </c>
      <c r="B16" s="55" t="s">
        <v>51</v>
      </c>
      <c r="C16" s="56">
        <v>48.54</v>
      </c>
      <c r="D16" s="57">
        <v>38.4</v>
      </c>
      <c r="E16" s="57">
        <v>38.4</v>
      </c>
      <c r="F16" s="90">
        <v>1</v>
      </c>
      <c r="G16" s="57">
        <v>43.26</v>
      </c>
      <c r="H16" s="59">
        <f t="shared" si="1"/>
        <v>88.7656033287101</v>
      </c>
    </row>
    <row r="17" customFormat="true" ht="22.75" customHeight="true" spans="1:8">
      <c r="A17" s="50" t="s">
        <v>52</v>
      </c>
      <c r="B17" s="51" t="s">
        <v>53</v>
      </c>
      <c r="C17" s="52">
        <v>75</v>
      </c>
      <c r="D17" s="53">
        <v>52.67</v>
      </c>
      <c r="E17" s="53">
        <v>52.67</v>
      </c>
      <c r="F17" s="89">
        <v>1</v>
      </c>
      <c r="G17" s="53">
        <v>18.11</v>
      </c>
      <c r="H17" s="58">
        <f t="shared" si="1"/>
        <v>290.833793484263</v>
      </c>
    </row>
    <row r="18" customFormat="true" ht="22.75" customHeight="true" spans="1:8">
      <c r="A18" s="54" t="s">
        <v>54</v>
      </c>
      <c r="B18" s="55" t="s">
        <v>55</v>
      </c>
      <c r="C18" s="56">
        <v>75</v>
      </c>
      <c r="D18" s="57">
        <v>52.67</v>
      </c>
      <c r="E18" s="57">
        <v>52.67</v>
      </c>
      <c r="F18" s="90">
        <v>1</v>
      </c>
      <c r="G18" s="57">
        <v>18.11</v>
      </c>
      <c r="H18" s="59">
        <f t="shared" si="1"/>
        <v>290.833793484263</v>
      </c>
    </row>
    <row r="19" customFormat="true" ht="22.75" customHeight="true" spans="1:8">
      <c r="A19" s="50" t="s">
        <v>56</v>
      </c>
      <c r="B19" s="51" t="s">
        <v>57</v>
      </c>
      <c r="C19" s="52">
        <v>312.53</v>
      </c>
      <c r="D19" s="53">
        <v>268.42</v>
      </c>
      <c r="E19" s="53">
        <v>268.42</v>
      </c>
      <c r="F19" s="89">
        <v>1</v>
      </c>
      <c r="G19" s="52">
        <v>220.966966</v>
      </c>
      <c r="H19" s="58">
        <f t="shared" si="1"/>
        <v>121.475171089601</v>
      </c>
    </row>
    <row r="20" customFormat="true" ht="22.75" customHeight="true" spans="1:8">
      <c r="A20" s="54" t="s">
        <v>58</v>
      </c>
      <c r="B20" s="55" t="s">
        <v>59</v>
      </c>
      <c r="C20" s="56">
        <v>293.03</v>
      </c>
      <c r="D20" s="57">
        <v>258.26</v>
      </c>
      <c r="E20" s="57">
        <v>258.26</v>
      </c>
      <c r="F20" s="90">
        <v>1</v>
      </c>
      <c r="G20" s="56">
        <v>205.296966</v>
      </c>
      <c r="H20" s="59">
        <f t="shared" si="1"/>
        <v>125.798254612297</v>
      </c>
    </row>
    <row r="21" customFormat="true" ht="22.75" customHeight="true" spans="1:8">
      <c r="A21" s="54" t="s">
        <v>60</v>
      </c>
      <c r="B21" s="55" t="s">
        <v>57</v>
      </c>
      <c r="C21" s="56">
        <v>19.5</v>
      </c>
      <c r="D21" s="57">
        <v>10.16</v>
      </c>
      <c r="E21" s="57">
        <v>10.16</v>
      </c>
      <c r="F21" s="90">
        <v>1</v>
      </c>
      <c r="G21" s="56">
        <v>15.67</v>
      </c>
      <c r="H21" s="59">
        <f t="shared" si="1"/>
        <v>64.8372686662412</v>
      </c>
    </row>
    <row r="22" customFormat="true" ht="22.75" customHeight="true" spans="1:8">
      <c r="A22" s="50" t="s">
        <v>61</v>
      </c>
      <c r="B22" s="51" t="s">
        <v>62</v>
      </c>
      <c r="C22" s="52">
        <v>356.42</v>
      </c>
      <c r="D22" s="53">
        <v>319.13</v>
      </c>
      <c r="E22" s="53">
        <v>319.13</v>
      </c>
      <c r="F22" s="90">
        <v>1</v>
      </c>
      <c r="G22" s="52">
        <v>333.779587</v>
      </c>
      <c r="H22" s="58">
        <f t="shared" si="1"/>
        <v>95.6109997224006</v>
      </c>
    </row>
    <row r="23" customFormat="true" ht="22.75" customHeight="true" spans="1:8">
      <c r="A23" s="54" t="s">
        <v>63</v>
      </c>
      <c r="B23" s="55" t="s">
        <v>62</v>
      </c>
      <c r="C23" s="56">
        <v>356.42</v>
      </c>
      <c r="D23" s="57">
        <v>319.13</v>
      </c>
      <c r="E23" s="57">
        <v>319.13</v>
      </c>
      <c r="F23" s="90">
        <v>1</v>
      </c>
      <c r="G23" s="56">
        <v>333.779587</v>
      </c>
      <c r="H23" s="59">
        <f t="shared" si="1"/>
        <v>95.6109997224006</v>
      </c>
    </row>
    <row r="24" customFormat="true" ht="22.75" customHeight="true" spans="1:8">
      <c r="A24" s="50" t="s">
        <v>64</v>
      </c>
      <c r="B24" s="51" t="s">
        <v>65</v>
      </c>
      <c r="C24" s="52">
        <v>28.5</v>
      </c>
      <c r="D24" s="53">
        <v>21.5</v>
      </c>
      <c r="E24" s="53">
        <v>21.5</v>
      </c>
      <c r="F24" s="89">
        <v>1</v>
      </c>
      <c r="G24" s="52">
        <v>26.43</v>
      </c>
      <c r="H24" s="58">
        <f t="shared" si="1"/>
        <v>81.3469542186909</v>
      </c>
    </row>
    <row r="25" customFormat="true" ht="22.75" customHeight="true" spans="1:8">
      <c r="A25" s="50" t="s">
        <v>66</v>
      </c>
      <c r="B25" s="51" t="s">
        <v>67</v>
      </c>
      <c r="C25" s="52">
        <v>28.5</v>
      </c>
      <c r="D25" s="53">
        <v>21.5</v>
      </c>
      <c r="E25" s="53">
        <v>21.5</v>
      </c>
      <c r="F25" s="89">
        <v>1</v>
      </c>
      <c r="G25" s="52">
        <v>26.43</v>
      </c>
      <c r="H25" s="58">
        <f t="shared" si="1"/>
        <v>81.3469542186909</v>
      </c>
    </row>
    <row r="26" customFormat="true" ht="22.75" customHeight="true" spans="1:8">
      <c r="A26" s="54" t="s">
        <v>68</v>
      </c>
      <c r="B26" s="55" t="s">
        <v>67</v>
      </c>
      <c r="C26" s="56">
        <v>28.5</v>
      </c>
      <c r="D26" s="57">
        <v>21.5</v>
      </c>
      <c r="E26" s="57">
        <v>21.5</v>
      </c>
      <c r="F26" s="90">
        <v>1</v>
      </c>
      <c r="G26" s="56">
        <v>26.43</v>
      </c>
      <c r="H26" s="59">
        <f t="shared" si="1"/>
        <v>81.3469542186909</v>
      </c>
    </row>
    <row r="27" customFormat="true" ht="22.75" customHeight="true" spans="1:8">
      <c r="A27" s="50" t="s">
        <v>69</v>
      </c>
      <c r="B27" s="51" t="s">
        <v>70</v>
      </c>
      <c r="C27" s="52">
        <v>170</v>
      </c>
      <c r="D27" s="53">
        <v>180</v>
      </c>
      <c r="E27" s="53">
        <v>180</v>
      </c>
      <c r="F27" s="89">
        <v>1</v>
      </c>
      <c r="G27" s="64">
        <v>247</v>
      </c>
      <c r="H27" s="58">
        <f t="shared" si="1"/>
        <v>72.8744939271255</v>
      </c>
    </row>
    <row r="28" customFormat="true" ht="22.75" customHeight="true" spans="1:8">
      <c r="A28" s="50" t="s">
        <v>71</v>
      </c>
      <c r="B28" s="50" t="s">
        <v>72</v>
      </c>
      <c r="C28" s="56">
        <v>0</v>
      </c>
      <c r="D28" s="57">
        <v>0</v>
      </c>
      <c r="E28" s="57">
        <v>0</v>
      </c>
      <c r="F28" s="90"/>
      <c r="G28" s="64">
        <v>8</v>
      </c>
      <c r="H28" s="58">
        <f t="shared" si="1"/>
        <v>0</v>
      </c>
    </row>
    <row r="29" customFormat="true" ht="22.75" customHeight="true" spans="1:8">
      <c r="A29" s="54" t="s">
        <v>73</v>
      </c>
      <c r="B29" s="54" t="s">
        <v>74</v>
      </c>
      <c r="C29" s="56">
        <v>0</v>
      </c>
      <c r="D29" s="57">
        <v>0</v>
      </c>
      <c r="E29" s="57">
        <v>0</v>
      </c>
      <c r="F29" s="90"/>
      <c r="G29" s="65">
        <v>8</v>
      </c>
      <c r="H29" s="59">
        <f t="shared" si="1"/>
        <v>0</v>
      </c>
    </row>
    <row r="30" customFormat="true" ht="22.75" customHeight="true" spans="1:8">
      <c r="A30" s="50" t="s">
        <v>75</v>
      </c>
      <c r="B30" s="51" t="s">
        <v>76</v>
      </c>
      <c r="C30" s="52">
        <v>170</v>
      </c>
      <c r="D30" s="53">
        <v>180</v>
      </c>
      <c r="E30" s="53">
        <v>180</v>
      </c>
      <c r="F30" s="89">
        <v>1</v>
      </c>
      <c r="G30" s="64">
        <v>239</v>
      </c>
      <c r="H30" s="58">
        <f t="shared" si="1"/>
        <v>75.3138075313807</v>
      </c>
    </row>
    <row r="31" customFormat="true" ht="22.75" customHeight="true" spans="1:8">
      <c r="A31" s="54" t="s">
        <v>77</v>
      </c>
      <c r="B31" s="55" t="s">
        <v>76</v>
      </c>
      <c r="C31" s="56">
        <v>170</v>
      </c>
      <c r="D31" s="57">
        <v>180</v>
      </c>
      <c r="E31" s="57">
        <v>180</v>
      </c>
      <c r="F31" s="90">
        <v>1</v>
      </c>
      <c r="G31" s="65">
        <v>239</v>
      </c>
      <c r="H31" s="59">
        <f t="shared" si="1"/>
        <v>75.3138075313807</v>
      </c>
    </row>
    <row r="32" customFormat="true" ht="22.75" customHeight="true" spans="1:8">
      <c r="A32" s="50" t="s">
        <v>78</v>
      </c>
      <c r="B32" s="51" t="s">
        <v>79</v>
      </c>
      <c r="C32" s="52">
        <v>16.41</v>
      </c>
      <c r="D32" s="53">
        <v>10.54</v>
      </c>
      <c r="E32" s="53">
        <v>10.54</v>
      </c>
      <c r="F32" s="89">
        <v>1</v>
      </c>
      <c r="G32" s="64">
        <v>0.49</v>
      </c>
      <c r="H32" s="58">
        <f t="shared" si="1"/>
        <v>2151.02040816327</v>
      </c>
    </row>
    <row r="33" customFormat="true" ht="22.75" customHeight="true" spans="1:8">
      <c r="A33" s="50" t="s">
        <v>80</v>
      </c>
      <c r="B33" s="51" t="s">
        <v>81</v>
      </c>
      <c r="C33" s="52">
        <v>0.35</v>
      </c>
      <c r="D33" s="53">
        <v>0</v>
      </c>
      <c r="E33" s="53">
        <v>0</v>
      </c>
      <c r="F33" s="53"/>
      <c r="G33" s="64">
        <v>0.15</v>
      </c>
      <c r="H33" s="58">
        <f t="shared" si="1"/>
        <v>0</v>
      </c>
    </row>
    <row r="34" customFormat="true" ht="22.75" customHeight="true" spans="1:8">
      <c r="A34" s="54" t="s">
        <v>82</v>
      </c>
      <c r="B34" s="55" t="s">
        <v>83</v>
      </c>
      <c r="C34" s="56">
        <v>0.35</v>
      </c>
      <c r="D34" s="57">
        <v>0</v>
      </c>
      <c r="E34" s="57">
        <v>0</v>
      </c>
      <c r="F34" s="57"/>
      <c r="G34" s="65">
        <v>0.15</v>
      </c>
      <c r="H34" s="59">
        <f t="shared" si="1"/>
        <v>0</v>
      </c>
    </row>
    <row r="35" customFormat="true" ht="22.75" customHeight="true" spans="1:8">
      <c r="A35" s="50" t="s">
        <v>84</v>
      </c>
      <c r="B35" s="51" t="s">
        <v>85</v>
      </c>
      <c r="C35" s="52">
        <v>16.06</v>
      </c>
      <c r="D35" s="53">
        <v>10.54</v>
      </c>
      <c r="E35" s="53">
        <v>10.54</v>
      </c>
      <c r="F35" s="89">
        <v>1</v>
      </c>
      <c r="G35" s="64">
        <v>0.34</v>
      </c>
      <c r="H35" s="58">
        <f t="shared" si="1"/>
        <v>3100</v>
      </c>
    </row>
    <row r="36" customFormat="true" ht="22.75" customHeight="true" spans="1:8">
      <c r="A36" s="54" t="s">
        <v>86</v>
      </c>
      <c r="B36" s="55" t="s">
        <v>87</v>
      </c>
      <c r="C36" s="56">
        <v>16.06</v>
      </c>
      <c r="D36" s="57">
        <v>10.54</v>
      </c>
      <c r="E36" s="57">
        <v>10.54</v>
      </c>
      <c r="F36" s="90">
        <v>1</v>
      </c>
      <c r="G36" s="65">
        <v>0.34</v>
      </c>
      <c r="H36" s="59">
        <f t="shared" si="1"/>
        <v>3100</v>
      </c>
    </row>
    <row r="37" customFormat="true" ht="22.75" customHeight="true" spans="1:8">
      <c r="A37" s="50" t="s">
        <v>88</v>
      </c>
      <c r="B37" s="51" t="s">
        <v>89</v>
      </c>
      <c r="C37" s="52">
        <v>8401.1</v>
      </c>
      <c r="D37" s="53">
        <v>7731.59</v>
      </c>
      <c r="E37" s="53">
        <v>7731.59</v>
      </c>
      <c r="F37" s="89">
        <v>1</v>
      </c>
      <c r="G37" s="52">
        <v>7390.257222</v>
      </c>
      <c r="H37" s="58">
        <f t="shared" si="1"/>
        <v>104.61868603144</v>
      </c>
    </row>
    <row r="38" customFormat="true" ht="22.75" customHeight="true" spans="1:8">
      <c r="A38" s="50" t="s">
        <v>90</v>
      </c>
      <c r="B38" s="51" t="s">
        <v>91</v>
      </c>
      <c r="C38" s="52">
        <v>1.5</v>
      </c>
      <c r="D38" s="53">
        <v>0</v>
      </c>
      <c r="E38" s="53">
        <v>0</v>
      </c>
      <c r="F38" s="53"/>
      <c r="G38" s="52">
        <v>0</v>
      </c>
      <c r="H38" s="59"/>
    </row>
    <row r="39" customFormat="true" ht="22.75" customHeight="true" spans="1:8">
      <c r="A39" s="54" t="s">
        <v>92</v>
      </c>
      <c r="B39" s="55" t="s">
        <v>93</v>
      </c>
      <c r="C39" s="56">
        <v>1.5</v>
      </c>
      <c r="D39" s="57">
        <v>0</v>
      </c>
      <c r="E39" s="57">
        <v>0</v>
      </c>
      <c r="F39" s="57"/>
      <c r="G39" s="56">
        <v>0</v>
      </c>
      <c r="H39" s="59"/>
    </row>
    <row r="40" customFormat="true" ht="22.75" customHeight="true" spans="1:8">
      <c r="A40" s="50" t="s">
        <v>94</v>
      </c>
      <c r="B40" s="51" t="s">
        <v>95</v>
      </c>
      <c r="C40" s="52">
        <v>1117.84</v>
      </c>
      <c r="D40" s="53">
        <v>1111.65</v>
      </c>
      <c r="E40" s="53">
        <v>111.65</v>
      </c>
      <c r="F40" s="89">
        <v>1</v>
      </c>
      <c r="G40" s="52">
        <v>911.324942</v>
      </c>
      <c r="H40" s="58">
        <f t="shared" ref="H40:H52" si="2">E40/G40*100</f>
        <v>12.2513929833822</v>
      </c>
    </row>
    <row r="41" customFormat="true" ht="22.75" customHeight="true" spans="1:8">
      <c r="A41" s="54" t="s">
        <v>96</v>
      </c>
      <c r="B41" s="55" t="s">
        <v>97</v>
      </c>
      <c r="C41" s="56">
        <v>13.5</v>
      </c>
      <c r="D41" s="57">
        <v>12</v>
      </c>
      <c r="E41" s="57">
        <v>12</v>
      </c>
      <c r="F41" s="90">
        <v>1</v>
      </c>
      <c r="G41" s="56">
        <v>6.5</v>
      </c>
      <c r="H41" s="59">
        <f t="shared" si="2"/>
        <v>184.615384615385</v>
      </c>
    </row>
    <row r="42" customFormat="true" ht="22.75" customHeight="true" spans="1:8">
      <c r="A42" s="54" t="s">
        <v>98</v>
      </c>
      <c r="B42" s="55" t="s">
        <v>99</v>
      </c>
      <c r="C42" s="56">
        <v>1104.34</v>
      </c>
      <c r="D42" s="57">
        <v>1099.65</v>
      </c>
      <c r="E42" s="57">
        <v>1099.65</v>
      </c>
      <c r="F42" s="90">
        <v>1</v>
      </c>
      <c r="G42" s="56">
        <v>904.824942</v>
      </c>
      <c r="H42" s="59">
        <f t="shared" si="2"/>
        <v>121.531795705075</v>
      </c>
    </row>
    <row r="43" customFormat="true" ht="22.75" customHeight="true" spans="1:8">
      <c r="A43" s="50" t="s">
        <v>100</v>
      </c>
      <c r="B43" s="51" t="s">
        <v>101</v>
      </c>
      <c r="C43" s="52">
        <v>734.42</v>
      </c>
      <c r="D43" s="53">
        <v>691.09</v>
      </c>
      <c r="E43" s="53">
        <v>691.09</v>
      </c>
      <c r="F43" s="89">
        <v>1</v>
      </c>
      <c r="G43" s="52">
        <v>477.05838</v>
      </c>
      <c r="H43" s="58">
        <f t="shared" si="2"/>
        <v>144.864869578436</v>
      </c>
    </row>
    <row r="44" customFormat="true" ht="22.75" customHeight="true" spans="1:8">
      <c r="A44" s="54" t="s">
        <v>102</v>
      </c>
      <c r="B44" s="55" t="s">
        <v>103</v>
      </c>
      <c r="C44" s="56">
        <v>57.87</v>
      </c>
      <c r="D44" s="57">
        <v>52.04</v>
      </c>
      <c r="E44" s="57">
        <v>52.04</v>
      </c>
      <c r="F44" s="90">
        <v>1</v>
      </c>
      <c r="G44" s="56">
        <v>13.6675</v>
      </c>
      <c r="H44" s="59">
        <f t="shared" si="2"/>
        <v>380.757270898116</v>
      </c>
    </row>
    <row r="45" customFormat="true" ht="22.75" customHeight="true" spans="1:8">
      <c r="A45" s="54" t="s">
        <v>104</v>
      </c>
      <c r="B45" s="55" t="s">
        <v>105</v>
      </c>
      <c r="C45" s="56">
        <v>152.55</v>
      </c>
      <c r="D45" s="57">
        <v>127.53</v>
      </c>
      <c r="E45" s="57">
        <v>127.53</v>
      </c>
      <c r="F45" s="90">
        <v>1</v>
      </c>
      <c r="G45" s="56">
        <v>33.0055</v>
      </c>
      <c r="H45" s="59">
        <f t="shared" si="2"/>
        <v>386.390147096696</v>
      </c>
    </row>
    <row r="46" customFormat="true" ht="22.75" customHeight="true" spans="1:8">
      <c r="A46" s="54" t="s">
        <v>106</v>
      </c>
      <c r="B46" s="55" t="s">
        <v>107</v>
      </c>
      <c r="C46" s="56">
        <v>341.43</v>
      </c>
      <c r="D46" s="57">
        <v>341.52</v>
      </c>
      <c r="E46" s="57">
        <v>341.52</v>
      </c>
      <c r="F46" s="90">
        <v>1</v>
      </c>
      <c r="G46" s="56">
        <v>288.29336</v>
      </c>
      <c r="H46" s="59">
        <f t="shared" si="2"/>
        <v>118.462665945549</v>
      </c>
    </row>
    <row r="47" customFormat="true" ht="22.75" customHeight="true" spans="1:8">
      <c r="A47" s="54" t="s">
        <v>108</v>
      </c>
      <c r="B47" s="55" t="s">
        <v>109</v>
      </c>
      <c r="C47" s="56">
        <v>182.57</v>
      </c>
      <c r="D47" s="57">
        <v>170.01</v>
      </c>
      <c r="E47" s="57">
        <v>170.01</v>
      </c>
      <c r="F47" s="90">
        <v>1</v>
      </c>
      <c r="G47" s="56">
        <v>142.09202</v>
      </c>
      <c r="H47" s="59">
        <f t="shared" si="2"/>
        <v>119.647816956927</v>
      </c>
    </row>
    <row r="48" customFormat="true" ht="22.75" customHeight="true" spans="1:8">
      <c r="A48" s="50" t="s">
        <v>110</v>
      </c>
      <c r="B48" s="51" t="s">
        <v>111</v>
      </c>
      <c r="C48" s="52">
        <v>4235.91</v>
      </c>
      <c r="D48" s="53">
        <v>3939.47</v>
      </c>
      <c r="E48" s="53">
        <v>3939.47</v>
      </c>
      <c r="F48" s="89">
        <v>1</v>
      </c>
      <c r="G48" s="52">
        <v>4369.203629</v>
      </c>
      <c r="H48" s="58">
        <f t="shared" si="2"/>
        <v>90.1644861286002</v>
      </c>
    </row>
    <row r="49" customFormat="true" ht="22.75" customHeight="true" spans="1:8">
      <c r="A49" s="54" t="s">
        <v>112</v>
      </c>
      <c r="B49" s="55" t="s">
        <v>113</v>
      </c>
      <c r="C49" s="56">
        <v>6.9</v>
      </c>
      <c r="D49" s="57">
        <v>3.15</v>
      </c>
      <c r="E49" s="57">
        <v>3.15</v>
      </c>
      <c r="F49" s="90">
        <v>1</v>
      </c>
      <c r="G49" s="56">
        <v>18.85</v>
      </c>
      <c r="H49" s="59">
        <f t="shared" si="2"/>
        <v>16.710875331565</v>
      </c>
    </row>
    <row r="50" customFormat="true" ht="22.75" customHeight="true" spans="1:8">
      <c r="A50" s="54" t="s">
        <v>114</v>
      </c>
      <c r="B50" s="55" t="s">
        <v>115</v>
      </c>
      <c r="C50" s="56">
        <v>4041.35</v>
      </c>
      <c r="D50" s="57">
        <v>3789.17</v>
      </c>
      <c r="E50" s="57">
        <v>3789.17</v>
      </c>
      <c r="F50" s="90">
        <v>1</v>
      </c>
      <c r="G50" s="56">
        <v>4155.270289</v>
      </c>
      <c r="H50" s="59">
        <f t="shared" si="2"/>
        <v>91.1894951823193</v>
      </c>
    </row>
    <row r="51" customFormat="true" ht="22.75" customHeight="true" spans="1:8">
      <c r="A51" s="54" t="s">
        <v>116</v>
      </c>
      <c r="B51" s="55" t="s">
        <v>117</v>
      </c>
      <c r="C51" s="56">
        <v>187.66</v>
      </c>
      <c r="D51" s="57">
        <v>147.15</v>
      </c>
      <c r="E51" s="57">
        <v>147.15</v>
      </c>
      <c r="F51" s="90">
        <v>1</v>
      </c>
      <c r="G51" s="56">
        <v>195.08334</v>
      </c>
      <c r="H51" s="59">
        <f t="shared" si="2"/>
        <v>75.4293011386826</v>
      </c>
    </row>
    <row r="52" customFormat="true" ht="22.75" customHeight="true" spans="1:8">
      <c r="A52" s="50" t="s">
        <v>118</v>
      </c>
      <c r="B52" s="51" t="s">
        <v>119</v>
      </c>
      <c r="C52" s="52">
        <v>105.23</v>
      </c>
      <c r="D52" s="53">
        <v>47.59</v>
      </c>
      <c r="E52" s="53">
        <v>47.59</v>
      </c>
      <c r="F52" s="89">
        <v>1</v>
      </c>
      <c r="G52" s="64">
        <v>124.74876</v>
      </c>
      <c r="H52" s="58">
        <f t="shared" si="2"/>
        <v>38.1486757864367</v>
      </c>
    </row>
    <row r="53" customFormat="true" ht="22.75" customHeight="true" spans="1:8">
      <c r="A53" s="54" t="s">
        <v>120</v>
      </c>
      <c r="B53" s="55" t="s">
        <v>121</v>
      </c>
      <c r="C53" s="56">
        <v>5.85</v>
      </c>
      <c r="D53" s="57">
        <v>0</v>
      </c>
      <c r="E53" s="57">
        <v>0</v>
      </c>
      <c r="F53" s="57"/>
      <c r="G53" s="64"/>
      <c r="H53" s="59"/>
    </row>
    <row r="54" customFormat="true" ht="22.75" customHeight="true" spans="1:8">
      <c r="A54" s="54" t="s">
        <v>122</v>
      </c>
      <c r="B54" s="55" t="s">
        <v>123</v>
      </c>
      <c r="C54" s="56">
        <v>55.95</v>
      </c>
      <c r="D54" s="57">
        <v>40.08</v>
      </c>
      <c r="E54" s="57">
        <v>40.08</v>
      </c>
      <c r="F54" s="90">
        <v>1</v>
      </c>
      <c r="G54" s="65">
        <v>37.31</v>
      </c>
      <c r="H54" s="59">
        <f t="shared" ref="H54:H57" si="3">E54/G54*100</f>
        <v>107.424283034039</v>
      </c>
    </row>
    <row r="55" customFormat="true" ht="22.75" customHeight="true" spans="1:8">
      <c r="A55" s="54" t="s">
        <v>124</v>
      </c>
      <c r="B55" s="55" t="s">
        <v>125</v>
      </c>
      <c r="C55" s="56">
        <v>14.8</v>
      </c>
      <c r="D55" s="57">
        <v>0</v>
      </c>
      <c r="E55" s="57">
        <v>0</v>
      </c>
      <c r="F55" s="57"/>
      <c r="G55" s="65">
        <v>7.3545</v>
      </c>
      <c r="H55" s="59">
        <f t="shared" si="3"/>
        <v>0</v>
      </c>
    </row>
    <row r="56" customFormat="true" ht="22.75" customHeight="true" spans="1:8">
      <c r="A56" s="54" t="s">
        <v>126</v>
      </c>
      <c r="B56" s="55" t="s">
        <v>127</v>
      </c>
      <c r="C56" s="56">
        <v>19.92</v>
      </c>
      <c r="D56" s="57">
        <v>0</v>
      </c>
      <c r="E56" s="57">
        <v>0</v>
      </c>
      <c r="F56" s="57"/>
      <c r="G56" s="65"/>
      <c r="H56" s="59"/>
    </row>
    <row r="57" customFormat="true" ht="22.75" customHeight="true" spans="1:8">
      <c r="A57" s="54" t="s">
        <v>128</v>
      </c>
      <c r="B57" s="55" t="s">
        <v>129</v>
      </c>
      <c r="C57" s="56">
        <v>8.71</v>
      </c>
      <c r="D57" s="57">
        <v>7.51</v>
      </c>
      <c r="E57" s="57">
        <v>7.51</v>
      </c>
      <c r="F57" s="90">
        <v>1</v>
      </c>
      <c r="G57" s="65">
        <v>80.08426</v>
      </c>
      <c r="H57" s="59">
        <f t="shared" si="3"/>
        <v>9.37762301855571</v>
      </c>
    </row>
    <row r="58" customFormat="true" ht="22.75" customHeight="true" spans="1:8">
      <c r="A58" s="50" t="s">
        <v>130</v>
      </c>
      <c r="B58" s="51" t="s">
        <v>131</v>
      </c>
      <c r="C58" s="52">
        <v>1.2</v>
      </c>
      <c r="D58" s="53">
        <v>0.96</v>
      </c>
      <c r="E58" s="53">
        <v>0.96</v>
      </c>
      <c r="F58" s="89">
        <v>1</v>
      </c>
      <c r="G58" s="64">
        <v>0</v>
      </c>
      <c r="H58" s="59"/>
    </row>
    <row r="59" customFormat="true" ht="22.75" customHeight="true" spans="1:8">
      <c r="A59" s="54" t="s">
        <v>132</v>
      </c>
      <c r="B59" s="55" t="s">
        <v>133</v>
      </c>
      <c r="C59" s="56">
        <v>1.2</v>
      </c>
      <c r="D59" s="57">
        <v>0.96</v>
      </c>
      <c r="E59" s="57">
        <v>0.96</v>
      </c>
      <c r="F59" s="90">
        <v>1</v>
      </c>
      <c r="G59" s="65">
        <v>0</v>
      </c>
      <c r="H59" s="59"/>
    </row>
    <row r="60" customFormat="true" ht="22.75" customHeight="true" spans="1:8">
      <c r="A60" s="50" t="s">
        <v>134</v>
      </c>
      <c r="B60" s="51" t="s">
        <v>135</v>
      </c>
      <c r="C60" s="52">
        <v>773.14</v>
      </c>
      <c r="D60" s="53">
        <v>628.72</v>
      </c>
      <c r="E60" s="53">
        <v>628.72</v>
      </c>
      <c r="F60" s="89">
        <v>1</v>
      </c>
      <c r="G60" s="52">
        <v>294.33604</v>
      </c>
      <c r="H60" s="58">
        <f t="shared" ref="H60:H67" si="4">E60/G60*100</f>
        <v>213.606189714314</v>
      </c>
    </row>
    <row r="61" customFormat="true" ht="22.75" customHeight="true" spans="1:8">
      <c r="A61" s="54" t="s">
        <v>136</v>
      </c>
      <c r="B61" s="55" t="s">
        <v>137</v>
      </c>
      <c r="C61" s="56">
        <v>255</v>
      </c>
      <c r="D61" s="57">
        <v>227.75</v>
      </c>
      <c r="E61" s="57">
        <v>227.75</v>
      </c>
      <c r="F61" s="90">
        <v>1</v>
      </c>
      <c r="G61" s="56">
        <v>119.17864</v>
      </c>
      <c r="H61" s="59">
        <f t="shared" si="4"/>
        <v>191.099680278278</v>
      </c>
    </row>
    <row r="62" customFormat="true" ht="22.75" customHeight="true" spans="1:8">
      <c r="A62" s="54">
        <v>2081004</v>
      </c>
      <c r="B62" s="55" t="s">
        <v>138</v>
      </c>
      <c r="C62" s="56">
        <v>0</v>
      </c>
      <c r="D62" s="57">
        <v>0</v>
      </c>
      <c r="E62" s="57">
        <v>0</v>
      </c>
      <c r="F62" s="90"/>
      <c r="G62" s="56">
        <v>12.64</v>
      </c>
      <c r="H62" s="59">
        <f t="shared" si="4"/>
        <v>0</v>
      </c>
    </row>
    <row r="63" customFormat="true" ht="22.75" customHeight="true" spans="1:8">
      <c r="A63" s="54" t="s">
        <v>139</v>
      </c>
      <c r="B63" s="55" t="s">
        <v>140</v>
      </c>
      <c r="C63" s="56">
        <v>498.64</v>
      </c>
      <c r="D63" s="57">
        <v>383.03</v>
      </c>
      <c r="E63" s="57">
        <v>383.03</v>
      </c>
      <c r="F63" s="90">
        <v>1</v>
      </c>
      <c r="G63" s="56">
        <v>149.5174</v>
      </c>
      <c r="H63" s="59">
        <f t="shared" si="4"/>
        <v>256.177541878069</v>
      </c>
    </row>
    <row r="64" customFormat="true" ht="22.75" customHeight="true" spans="1:8">
      <c r="A64" s="54" t="s">
        <v>141</v>
      </c>
      <c r="B64" s="55" t="s">
        <v>142</v>
      </c>
      <c r="C64" s="56">
        <v>19.5</v>
      </c>
      <c r="D64" s="57">
        <v>17.94</v>
      </c>
      <c r="E64" s="57">
        <v>17.94</v>
      </c>
      <c r="F64" s="90">
        <v>1</v>
      </c>
      <c r="G64" s="56">
        <v>13</v>
      </c>
      <c r="H64" s="59">
        <f t="shared" si="4"/>
        <v>138</v>
      </c>
    </row>
    <row r="65" customFormat="true" ht="22.75" customHeight="true" spans="1:8">
      <c r="A65" s="50" t="s">
        <v>143</v>
      </c>
      <c r="B65" s="51" t="s">
        <v>144</v>
      </c>
      <c r="C65" s="52">
        <v>466.37</v>
      </c>
      <c r="D65" s="53">
        <v>445.67</v>
      </c>
      <c r="E65" s="53">
        <v>445.67</v>
      </c>
      <c r="F65" s="89">
        <v>1</v>
      </c>
      <c r="G65" s="52">
        <v>428.51979</v>
      </c>
      <c r="H65" s="58">
        <f t="shared" si="4"/>
        <v>104.002197891491</v>
      </c>
    </row>
    <row r="66" customFormat="true" ht="22.75" customHeight="true" spans="1:8">
      <c r="A66" s="54" t="s">
        <v>145</v>
      </c>
      <c r="B66" s="55" t="s">
        <v>146</v>
      </c>
      <c r="C66" s="56">
        <v>0.74</v>
      </c>
      <c r="D66" s="57">
        <v>0</v>
      </c>
      <c r="E66" s="57">
        <v>0</v>
      </c>
      <c r="F66" s="57"/>
      <c r="G66" s="56">
        <v>7.3913</v>
      </c>
      <c r="H66" s="59">
        <f t="shared" si="4"/>
        <v>0</v>
      </c>
    </row>
    <row r="67" customFormat="true" ht="22.75" customHeight="true" spans="1:8">
      <c r="A67" s="54" t="s">
        <v>147</v>
      </c>
      <c r="B67" s="55" t="s">
        <v>148</v>
      </c>
      <c r="C67" s="56">
        <v>34.23</v>
      </c>
      <c r="D67" s="57">
        <v>0</v>
      </c>
      <c r="E67" s="57">
        <v>0</v>
      </c>
      <c r="F67" s="57"/>
      <c r="G67" s="56">
        <v>265.57799</v>
      </c>
      <c r="H67" s="59">
        <f t="shared" si="4"/>
        <v>0</v>
      </c>
    </row>
    <row r="68" customFormat="true" ht="22.75" customHeight="true" spans="1:8">
      <c r="A68" s="54" t="s">
        <v>149</v>
      </c>
      <c r="B68" s="55" t="s">
        <v>150</v>
      </c>
      <c r="C68" s="56">
        <v>0.76</v>
      </c>
      <c r="D68" s="57">
        <v>0</v>
      </c>
      <c r="E68" s="57">
        <v>0</v>
      </c>
      <c r="F68" s="57"/>
      <c r="G68" s="56">
        <v>0</v>
      </c>
      <c r="H68" s="59"/>
    </row>
    <row r="69" customFormat="true" ht="22.75" customHeight="true" spans="1:8">
      <c r="A69" s="54" t="s">
        <v>151</v>
      </c>
      <c r="B69" s="55" t="s">
        <v>152</v>
      </c>
      <c r="C69" s="56">
        <v>430.64</v>
      </c>
      <c r="D69" s="57">
        <v>445.67</v>
      </c>
      <c r="E69" s="57">
        <v>445.67</v>
      </c>
      <c r="F69" s="90">
        <v>1</v>
      </c>
      <c r="G69" s="56">
        <v>155.5505</v>
      </c>
      <c r="H69" s="59">
        <f t="shared" ref="H69:H84" si="5">E69/G69*100</f>
        <v>286.511454479413</v>
      </c>
    </row>
    <row r="70" customFormat="true" ht="22.75" customHeight="true" spans="1:8">
      <c r="A70" s="50" t="s">
        <v>153</v>
      </c>
      <c r="B70" s="51" t="s">
        <v>154</v>
      </c>
      <c r="C70" s="52">
        <v>938.83</v>
      </c>
      <c r="D70" s="53">
        <v>843.43</v>
      </c>
      <c r="E70" s="53">
        <v>843.43</v>
      </c>
      <c r="F70" s="89">
        <v>1</v>
      </c>
      <c r="G70" s="52">
        <v>762.363057</v>
      </c>
      <c r="H70" s="58">
        <f t="shared" si="5"/>
        <v>110.633640003361</v>
      </c>
    </row>
    <row r="71" customFormat="true" ht="22.75" customHeight="true" spans="1:8">
      <c r="A71" s="54" t="s">
        <v>155</v>
      </c>
      <c r="B71" s="55" t="s">
        <v>156</v>
      </c>
      <c r="C71" s="56">
        <v>145.48</v>
      </c>
      <c r="D71" s="57">
        <v>133.45</v>
      </c>
      <c r="E71" s="57">
        <v>133.45</v>
      </c>
      <c r="F71" s="90">
        <v>1</v>
      </c>
      <c r="G71" s="56">
        <v>157.579457</v>
      </c>
      <c r="H71" s="59">
        <f t="shared" si="5"/>
        <v>84.6874348602432</v>
      </c>
    </row>
    <row r="72" customFormat="true" ht="22.75" customHeight="true" spans="1:8">
      <c r="A72" s="54" t="s">
        <v>157</v>
      </c>
      <c r="B72" s="55" t="s">
        <v>158</v>
      </c>
      <c r="C72" s="56">
        <v>793.35</v>
      </c>
      <c r="D72" s="57">
        <v>709.97</v>
      </c>
      <c r="E72" s="57">
        <v>709.97</v>
      </c>
      <c r="F72" s="90">
        <v>1</v>
      </c>
      <c r="G72" s="56">
        <v>604.7836</v>
      </c>
      <c r="H72" s="59">
        <f t="shared" si="5"/>
        <v>117.39240283632</v>
      </c>
    </row>
    <row r="73" customFormat="true" ht="22.75" customHeight="true" spans="1:8">
      <c r="A73" s="50" t="s">
        <v>159</v>
      </c>
      <c r="B73" s="51" t="s">
        <v>160</v>
      </c>
      <c r="C73" s="52">
        <v>7.66</v>
      </c>
      <c r="D73" s="53">
        <v>10.82</v>
      </c>
      <c r="E73" s="53">
        <v>10.82</v>
      </c>
      <c r="F73" s="89">
        <v>1</v>
      </c>
      <c r="G73" s="64">
        <v>5.46</v>
      </c>
      <c r="H73" s="58">
        <f t="shared" si="5"/>
        <v>198.168498168498</v>
      </c>
    </row>
    <row r="74" customFormat="true" ht="22.75" customHeight="true" spans="1:8">
      <c r="A74" s="54" t="s">
        <v>161</v>
      </c>
      <c r="B74" s="55" t="s">
        <v>162</v>
      </c>
      <c r="C74" s="56">
        <v>7.66</v>
      </c>
      <c r="D74" s="57">
        <v>10.82</v>
      </c>
      <c r="E74" s="57">
        <v>10.82</v>
      </c>
      <c r="F74" s="90">
        <v>1</v>
      </c>
      <c r="G74" s="65">
        <v>5.46</v>
      </c>
      <c r="H74" s="59">
        <f t="shared" si="5"/>
        <v>198.168498168498</v>
      </c>
    </row>
    <row r="75" customFormat="true" ht="22.75" customHeight="true" spans="1:8">
      <c r="A75" s="50" t="s">
        <v>163</v>
      </c>
      <c r="B75" s="51" t="s">
        <v>164</v>
      </c>
      <c r="C75" s="52">
        <v>19</v>
      </c>
      <c r="D75" s="53">
        <v>12.19</v>
      </c>
      <c r="E75" s="53">
        <v>12.19</v>
      </c>
      <c r="F75" s="89">
        <v>1</v>
      </c>
      <c r="G75" s="52">
        <v>17.241624</v>
      </c>
      <c r="H75" s="58">
        <f t="shared" si="5"/>
        <v>70.7009966114561</v>
      </c>
    </row>
    <row r="76" customFormat="true" ht="22.75" customHeight="true" spans="1:8">
      <c r="A76" s="54" t="s">
        <v>165</v>
      </c>
      <c r="B76" s="55" t="s">
        <v>164</v>
      </c>
      <c r="C76" s="56">
        <v>19</v>
      </c>
      <c r="D76" s="57">
        <v>12.19</v>
      </c>
      <c r="E76" s="57">
        <v>12.19</v>
      </c>
      <c r="F76" s="90">
        <v>1</v>
      </c>
      <c r="G76" s="56">
        <v>17.241624</v>
      </c>
      <c r="H76" s="59">
        <f t="shared" si="5"/>
        <v>70.7009966114561</v>
      </c>
    </row>
    <row r="77" customFormat="true" ht="22.75" customHeight="true" spans="1:8">
      <c r="A77" s="50" t="s">
        <v>166</v>
      </c>
      <c r="B77" s="51" t="s">
        <v>167</v>
      </c>
      <c r="C77" s="52">
        <v>1033.01</v>
      </c>
      <c r="D77" s="53">
        <v>1733.7</v>
      </c>
      <c r="E77" s="53">
        <v>1733.7</v>
      </c>
      <c r="F77" s="89">
        <v>1</v>
      </c>
      <c r="G77" s="52">
        <v>3302.225171</v>
      </c>
      <c r="H77" s="58">
        <f t="shared" si="5"/>
        <v>52.5009625396014</v>
      </c>
    </row>
    <row r="78" customFormat="true" ht="22.75" customHeight="true" spans="1:8">
      <c r="A78" s="50" t="s">
        <v>168</v>
      </c>
      <c r="B78" s="50" t="s">
        <v>169</v>
      </c>
      <c r="C78" s="52"/>
      <c r="D78" s="53"/>
      <c r="E78" s="53"/>
      <c r="F78" s="89"/>
      <c r="G78" s="52">
        <v>160</v>
      </c>
      <c r="H78" s="58">
        <f t="shared" si="5"/>
        <v>0</v>
      </c>
    </row>
    <row r="79" customFormat="true" ht="22.75" customHeight="true" spans="1:8">
      <c r="A79" s="54" t="s">
        <v>170</v>
      </c>
      <c r="B79" s="54" t="s">
        <v>171</v>
      </c>
      <c r="C79" s="52"/>
      <c r="D79" s="53"/>
      <c r="E79" s="53"/>
      <c r="F79" s="89"/>
      <c r="G79" s="56">
        <v>160</v>
      </c>
      <c r="H79" s="59">
        <f t="shared" si="5"/>
        <v>0</v>
      </c>
    </row>
    <row r="80" customFormat="true" ht="22.75" customHeight="true" spans="1:8">
      <c r="A80" s="50" t="s">
        <v>172</v>
      </c>
      <c r="B80" s="51" t="s">
        <v>173</v>
      </c>
      <c r="C80" s="52">
        <v>225.73</v>
      </c>
      <c r="D80" s="53">
        <v>201.3</v>
      </c>
      <c r="E80" s="53">
        <v>201.3</v>
      </c>
      <c r="F80" s="89">
        <v>1</v>
      </c>
      <c r="G80" s="52">
        <v>183.88786</v>
      </c>
      <c r="H80" s="58">
        <f t="shared" si="5"/>
        <v>109.468890442251</v>
      </c>
    </row>
    <row r="81" customFormat="true" ht="22.75" customHeight="true" spans="1:8">
      <c r="A81" s="54" t="s">
        <v>174</v>
      </c>
      <c r="B81" s="55" t="s">
        <v>175</v>
      </c>
      <c r="C81" s="56">
        <v>70.38</v>
      </c>
      <c r="D81" s="57">
        <v>59.66</v>
      </c>
      <c r="E81" s="57">
        <v>59.66</v>
      </c>
      <c r="F81" s="90">
        <v>1</v>
      </c>
      <c r="G81" s="56">
        <v>54.80807</v>
      </c>
      <c r="H81" s="59">
        <f t="shared" si="5"/>
        <v>108.852583205356</v>
      </c>
    </row>
    <row r="82" customFormat="true" ht="22.75" customHeight="true" spans="1:8">
      <c r="A82" s="54" t="s">
        <v>176</v>
      </c>
      <c r="B82" s="55" t="s">
        <v>177</v>
      </c>
      <c r="C82" s="56">
        <v>155.35</v>
      </c>
      <c r="D82" s="57">
        <v>141.65</v>
      </c>
      <c r="E82" s="57">
        <v>141.65</v>
      </c>
      <c r="F82" s="90">
        <v>1</v>
      </c>
      <c r="G82" s="56">
        <v>129.07979</v>
      </c>
      <c r="H82" s="59">
        <f t="shared" si="5"/>
        <v>109.73832541872</v>
      </c>
    </row>
    <row r="83" customFormat="true" ht="22.75" customHeight="true" spans="1:8">
      <c r="A83" s="50" t="s">
        <v>178</v>
      </c>
      <c r="B83" s="51" t="s">
        <v>179</v>
      </c>
      <c r="C83" s="52">
        <v>479.51</v>
      </c>
      <c r="D83" s="53">
        <v>1386.93</v>
      </c>
      <c r="E83" s="53">
        <v>1386.93</v>
      </c>
      <c r="F83" s="89">
        <v>1</v>
      </c>
      <c r="G83" s="52">
        <v>1244.071035</v>
      </c>
      <c r="H83" s="58">
        <f t="shared" si="5"/>
        <v>111.483183916423</v>
      </c>
    </row>
    <row r="84" customFormat="true" ht="22.75" customHeight="true" spans="1:8">
      <c r="A84" s="54" t="s">
        <v>180</v>
      </c>
      <c r="B84" s="55" t="s">
        <v>181</v>
      </c>
      <c r="C84" s="56">
        <v>479.51</v>
      </c>
      <c r="D84" s="57">
        <v>1384.63</v>
      </c>
      <c r="E84" s="57">
        <v>1384.63</v>
      </c>
      <c r="F84" s="90">
        <v>1</v>
      </c>
      <c r="G84" s="56">
        <v>1244.071035</v>
      </c>
      <c r="H84" s="59">
        <f t="shared" si="5"/>
        <v>111.298307013474</v>
      </c>
    </row>
    <row r="85" customFormat="true" ht="22.75" customHeight="true" spans="1:8">
      <c r="A85" s="54" t="s">
        <v>182</v>
      </c>
      <c r="B85" s="55" t="s">
        <v>183</v>
      </c>
      <c r="C85" s="56"/>
      <c r="D85" s="57">
        <v>2.3</v>
      </c>
      <c r="E85" s="57">
        <v>2.3</v>
      </c>
      <c r="F85" s="90">
        <v>1</v>
      </c>
      <c r="G85" s="64"/>
      <c r="H85" s="59"/>
    </row>
    <row r="86" customFormat="true" ht="22.75" customHeight="true" spans="1:8">
      <c r="A86" s="50" t="s">
        <v>184</v>
      </c>
      <c r="B86" s="51" t="s">
        <v>185</v>
      </c>
      <c r="C86" s="52">
        <v>6.51</v>
      </c>
      <c r="D86" s="53">
        <v>3.35</v>
      </c>
      <c r="E86" s="53">
        <v>3.35</v>
      </c>
      <c r="F86" s="89">
        <v>1</v>
      </c>
      <c r="G86" s="64">
        <v>19.8445</v>
      </c>
      <c r="H86" s="58">
        <f t="shared" ref="H86:H96" si="6">E86/G86*100</f>
        <v>16.881251732218</v>
      </c>
    </row>
    <row r="87" customFormat="true" ht="22.75" customHeight="true" spans="1:8">
      <c r="A87" s="54" t="s">
        <v>186</v>
      </c>
      <c r="B87" s="55" t="s">
        <v>187</v>
      </c>
      <c r="C87" s="56">
        <v>6.51</v>
      </c>
      <c r="D87" s="57">
        <v>3.35</v>
      </c>
      <c r="E87" s="57">
        <v>3.35</v>
      </c>
      <c r="F87" s="90">
        <v>1</v>
      </c>
      <c r="G87" s="65">
        <v>19.8445</v>
      </c>
      <c r="H87" s="59">
        <f t="shared" si="6"/>
        <v>16.881251732218</v>
      </c>
    </row>
    <row r="88" customFormat="true" ht="22.75" customHeight="true" spans="1:8">
      <c r="A88" s="50" t="s">
        <v>188</v>
      </c>
      <c r="B88" s="51" t="s">
        <v>189</v>
      </c>
      <c r="C88" s="52">
        <v>1.26</v>
      </c>
      <c r="D88" s="53">
        <v>1.26</v>
      </c>
      <c r="E88" s="53">
        <v>1.26</v>
      </c>
      <c r="F88" s="89">
        <v>1</v>
      </c>
      <c r="G88" s="52">
        <v>3.515585</v>
      </c>
      <c r="H88" s="58">
        <f t="shared" si="6"/>
        <v>35.8404077841952</v>
      </c>
    </row>
    <row r="89" customFormat="true" ht="22.75" customHeight="true" spans="1:8">
      <c r="A89" s="54" t="s">
        <v>190</v>
      </c>
      <c r="B89" s="55" t="s">
        <v>189</v>
      </c>
      <c r="C89" s="56">
        <v>1.26</v>
      </c>
      <c r="D89" s="57">
        <v>1.26</v>
      </c>
      <c r="E89" s="57">
        <v>1.26</v>
      </c>
      <c r="F89" s="90">
        <v>1</v>
      </c>
      <c r="G89" s="56">
        <v>3.515585</v>
      </c>
      <c r="H89" s="59">
        <f t="shared" si="6"/>
        <v>35.8404077841952</v>
      </c>
    </row>
    <row r="90" customFormat="true" ht="22.75" customHeight="true" spans="1:8">
      <c r="A90" s="50" t="s">
        <v>191</v>
      </c>
      <c r="B90" s="51" t="s">
        <v>192</v>
      </c>
      <c r="C90" s="52">
        <v>320</v>
      </c>
      <c r="D90" s="53">
        <v>140.86</v>
      </c>
      <c r="E90" s="53">
        <v>140.86</v>
      </c>
      <c r="F90" s="89">
        <v>1</v>
      </c>
      <c r="G90" s="52">
        <v>1690.906191</v>
      </c>
      <c r="H90" s="58">
        <f t="shared" si="6"/>
        <v>8.33044439423902</v>
      </c>
    </row>
    <row r="91" customFormat="true" ht="22.75" customHeight="true" spans="1:8">
      <c r="A91" s="54" t="s">
        <v>193</v>
      </c>
      <c r="B91" s="55" t="s">
        <v>192</v>
      </c>
      <c r="C91" s="56">
        <v>320</v>
      </c>
      <c r="D91" s="57">
        <v>140.86</v>
      </c>
      <c r="E91" s="57">
        <v>140.86</v>
      </c>
      <c r="F91" s="90">
        <v>1</v>
      </c>
      <c r="G91" s="56">
        <v>1690.906191</v>
      </c>
      <c r="H91" s="59">
        <f t="shared" si="6"/>
        <v>8.33044439423902</v>
      </c>
    </row>
    <row r="92" customFormat="true" ht="22.75" customHeight="true" spans="1:8">
      <c r="A92" s="50" t="s">
        <v>194</v>
      </c>
      <c r="B92" s="51" t="s">
        <v>195</v>
      </c>
      <c r="C92" s="52">
        <v>3519.97</v>
      </c>
      <c r="D92" s="53">
        <v>6162.62</v>
      </c>
      <c r="E92" s="53">
        <v>6162.62</v>
      </c>
      <c r="F92" s="89">
        <v>1</v>
      </c>
      <c r="G92" s="52">
        <v>4370.405221</v>
      </c>
      <c r="H92" s="58">
        <f t="shared" si="6"/>
        <v>141.00797725548</v>
      </c>
    </row>
    <row r="93" customFormat="true" ht="22.75" customHeight="true" spans="1:8">
      <c r="A93" s="50" t="s">
        <v>196</v>
      </c>
      <c r="B93" s="51" t="s">
        <v>197</v>
      </c>
      <c r="C93" s="52">
        <v>3487.26</v>
      </c>
      <c r="D93" s="53">
        <v>4235.85</v>
      </c>
      <c r="E93" s="53">
        <v>4235.85</v>
      </c>
      <c r="F93" s="89">
        <v>1</v>
      </c>
      <c r="G93" s="52">
        <v>4243.108821</v>
      </c>
      <c r="H93" s="58">
        <f t="shared" si="6"/>
        <v>99.8289268245001</v>
      </c>
    </row>
    <row r="94" customFormat="true" ht="22.75" customHeight="true" spans="1:8">
      <c r="A94" s="54" t="s">
        <v>198</v>
      </c>
      <c r="B94" s="55" t="s">
        <v>199</v>
      </c>
      <c r="C94" s="56">
        <v>3487.26</v>
      </c>
      <c r="D94" s="57">
        <v>4235.85</v>
      </c>
      <c r="E94" s="57">
        <v>4235.85</v>
      </c>
      <c r="F94" s="90">
        <v>1</v>
      </c>
      <c r="G94" s="56">
        <v>4243.108821</v>
      </c>
      <c r="H94" s="59">
        <f t="shared" si="6"/>
        <v>99.8289268245001</v>
      </c>
    </row>
    <row r="95" customFormat="true" ht="22.75" customHeight="true" spans="1:8">
      <c r="A95" s="50" t="s">
        <v>200</v>
      </c>
      <c r="B95" s="51" t="s">
        <v>201</v>
      </c>
      <c r="C95" s="52">
        <v>32.71</v>
      </c>
      <c r="D95" s="53">
        <v>52.67</v>
      </c>
      <c r="E95" s="53">
        <v>52.67</v>
      </c>
      <c r="F95" s="89">
        <v>1</v>
      </c>
      <c r="G95" s="52">
        <v>127.2964</v>
      </c>
      <c r="H95" s="58">
        <f t="shared" si="6"/>
        <v>41.3758755157255</v>
      </c>
    </row>
    <row r="96" customFormat="true" ht="22.75" customHeight="true" spans="1:8">
      <c r="A96" s="54" t="s">
        <v>202</v>
      </c>
      <c r="B96" s="55" t="s">
        <v>203</v>
      </c>
      <c r="C96" s="56">
        <v>32.71</v>
      </c>
      <c r="D96" s="57">
        <v>52.67</v>
      </c>
      <c r="E96" s="57">
        <v>52.67</v>
      </c>
      <c r="F96" s="90">
        <v>1</v>
      </c>
      <c r="G96" s="56">
        <v>127.2964</v>
      </c>
      <c r="H96" s="59">
        <f t="shared" si="6"/>
        <v>41.3758755157255</v>
      </c>
    </row>
    <row r="97" customFormat="true" ht="22.75" customHeight="true" spans="1:8">
      <c r="A97" s="50" t="s">
        <v>204</v>
      </c>
      <c r="B97" s="51" t="s">
        <v>205</v>
      </c>
      <c r="C97" s="52">
        <v>0</v>
      </c>
      <c r="D97" s="53">
        <v>1874.09</v>
      </c>
      <c r="E97" s="53">
        <v>1874.09</v>
      </c>
      <c r="F97" s="89">
        <v>1</v>
      </c>
      <c r="G97" s="63"/>
      <c r="H97" s="59"/>
    </row>
    <row r="98" customFormat="true" ht="22.75" customHeight="true" spans="1:8">
      <c r="A98" s="54" t="s">
        <v>206</v>
      </c>
      <c r="B98" s="55" t="s">
        <v>205</v>
      </c>
      <c r="C98" s="56">
        <v>0</v>
      </c>
      <c r="D98" s="57">
        <v>1874.09</v>
      </c>
      <c r="E98" s="57">
        <v>1874.09</v>
      </c>
      <c r="F98" s="90">
        <v>1</v>
      </c>
      <c r="G98" s="63"/>
      <c r="H98" s="59"/>
    </row>
    <row r="99" customFormat="true" ht="22.75" customHeight="true" spans="1:8">
      <c r="A99" s="50" t="s">
        <v>207</v>
      </c>
      <c r="B99" s="51" t="s">
        <v>208</v>
      </c>
      <c r="C99" s="52">
        <v>3298.15</v>
      </c>
      <c r="D99" s="53">
        <v>3118.12</v>
      </c>
      <c r="E99" s="53">
        <v>3118.12</v>
      </c>
      <c r="F99" s="89">
        <v>1</v>
      </c>
      <c r="G99" s="52">
        <v>4786.887297</v>
      </c>
      <c r="H99" s="58">
        <f t="shared" ref="H99:H113" si="7">E99/G99*100</f>
        <v>65.1387803083261</v>
      </c>
    </row>
    <row r="100" customFormat="true" ht="22.75" customHeight="true" spans="1:8">
      <c r="A100" s="50" t="s">
        <v>209</v>
      </c>
      <c r="B100" s="51" t="s">
        <v>210</v>
      </c>
      <c r="C100" s="52">
        <v>1486.45</v>
      </c>
      <c r="D100" s="53">
        <v>1489.66</v>
      </c>
      <c r="E100" s="53">
        <v>1489.66</v>
      </c>
      <c r="F100" s="89">
        <v>1</v>
      </c>
      <c r="G100" s="52">
        <v>1764.544759</v>
      </c>
      <c r="H100" s="58">
        <f t="shared" si="7"/>
        <v>84.4217746476557</v>
      </c>
    </row>
    <row r="101" customFormat="true" ht="22.75" customHeight="true" spans="1:8">
      <c r="A101" s="54" t="s">
        <v>211</v>
      </c>
      <c r="B101" s="55" t="s">
        <v>37</v>
      </c>
      <c r="C101" s="56">
        <v>223.19</v>
      </c>
      <c r="D101" s="57">
        <v>194.69</v>
      </c>
      <c r="E101" s="57">
        <v>194.69</v>
      </c>
      <c r="F101" s="90">
        <v>1</v>
      </c>
      <c r="G101" s="56">
        <v>215.263523</v>
      </c>
      <c r="H101" s="59">
        <f t="shared" si="7"/>
        <v>90.4426338873958</v>
      </c>
    </row>
    <row r="102" customFormat="true" ht="22.75" customHeight="true" spans="1:8">
      <c r="A102" s="54" t="s">
        <v>212</v>
      </c>
      <c r="B102" s="55" t="s">
        <v>213</v>
      </c>
      <c r="C102" s="56">
        <v>1263.26</v>
      </c>
      <c r="D102" s="57">
        <v>1294.97</v>
      </c>
      <c r="E102" s="57">
        <v>1294.97</v>
      </c>
      <c r="F102" s="90">
        <v>1</v>
      </c>
      <c r="G102" s="56">
        <v>1549.281236</v>
      </c>
      <c r="H102" s="59">
        <f t="shared" si="7"/>
        <v>83.5852116393928</v>
      </c>
    </row>
    <row r="103" customFormat="true" ht="22.75" customHeight="true" spans="1:8">
      <c r="A103" s="50" t="s">
        <v>214</v>
      </c>
      <c r="B103" s="51" t="s">
        <v>215</v>
      </c>
      <c r="C103" s="52">
        <v>153.82</v>
      </c>
      <c r="D103" s="53">
        <v>138.77</v>
      </c>
      <c r="E103" s="53">
        <v>138.77</v>
      </c>
      <c r="F103" s="89">
        <v>1</v>
      </c>
      <c r="G103" s="52">
        <v>601.394398</v>
      </c>
      <c r="H103" s="58">
        <f t="shared" si="7"/>
        <v>23.0747077893466</v>
      </c>
    </row>
    <row r="104" customFormat="true" ht="22.75" customHeight="true" spans="1:8">
      <c r="A104" s="54" t="s">
        <v>216</v>
      </c>
      <c r="B104" s="55" t="s">
        <v>215</v>
      </c>
      <c r="C104" s="56">
        <v>153.82</v>
      </c>
      <c r="D104" s="57">
        <v>138.77</v>
      </c>
      <c r="E104" s="57">
        <v>138.77</v>
      </c>
      <c r="F104" s="90">
        <v>1</v>
      </c>
      <c r="G104" s="56">
        <v>601.394398</v>
      </c>
      <c r="H104" s="59">
        <f t="shared" si="7"/>
        <v>23.0747077893466</v>
      </c>
    </row>
    <row r="105" customFormat="true" ht="22.75" customHeight="true" spans="1:8">
      <c r="A105" s="50" t="s">
        <v>217</v>
      </c>
      <c r="B105" s="51" t="s">
        <v>218</v>
      </c>
      <c r="C105" s="52">
        <v>337.85</v>
      </c>
      <c r="D105" s="53">
        <v>318.64</v>
      </c>
      <c r="E105" s="53">
        <v>318.64</v>
      </c>
      <c r="F105" s="89">
        <v>1</v>
      </c>
      <c r="G105" s="52">
        <v>670.016138</v>
      </c>
      <c r="H105" s="58">
        <f t="shared" si="7"/>
        <v>47.5570634688205</v>
      </c>
    </row>
    <row r="106" customFormat="true" ht="22.75" customHeight="true" spans="1:8">
      <c r="A106" s="54" t="s">
        <v>219</v>
      </c>
      <c r="B106" s="55" t="s">
        <v>220</v>
      </c>
      <c r="C106" s="56">
        <v>337.85</v>
      </c>
      <c r="D106" s="57">
        <v>318.64</v>
      </c>
      <c r="E106" s="57">
        <v>318.64</v>
      </c>
      <c r="F106" s="90">
        <v>1</v>
      </c>
      <c r="G106" s="56">
        <v>670.016138</v>
      </c>
      <c r="H106" s="59">
        <f t="shared" si="7"/>
        <v>47.5570634688205</v>
      </c>
    </row>
    <row r="107" customFormat="true" ht="22.75" customHeight="true" spans="1:8">
      <c r="A107" s="50" t="s">
        <v>221</v>
      </c>
      <c r="B107" s="51" t="s">
        <v>222</v>
      </c>
      <c r="C107" s="52">
        <v>86.38</v>
      </c>
      <c r="D107" s="53">
        <v>5.46</v>
      </c>
      <c r="E107" s="53">
        <v>5.46</v>
      </c>
      <c r="F107" s="89">
        <v>1</v>
      </c>
      <c r="G107" s="52">
        <v>542.6619</v>
      </c>
      <c r="H107" s="58">
        <f t="shared" si="7"/>
        <v>1.00615134395837</v>
      </c>
    </row>
    <row r="108" customFormat="true" ht="22.75" customHeight="true" spans="1:8">
      <c r="A108" s="54" t="s">
        <v>223</v>
      </c>
      <c r="B108" s="55" t="s">
        <v>222</v>
      </c>
      <c r="C108" s="56">
        <v>86.38</v>
      </c>
      <c r="D108" s="57">
        <v>5.46</v>
      </c>
      <c r="E108" s="57">
        <v>5.46</v>
      </c>
      <c r="F108" s="90">
        <v>1</v>
      </c>
      <c r="G108" s="56">
        <v>542.6619</v>
      </c>
      <c r="H108" s="59">
        <f t="shared" si="7"/>
        <v>1.00615134395837</v>
      </c>
    </row>
    <row r="109" customFormat="true" ht="22.75" customHeight="true" spans="1:8">
      <c r="A109" s="50" t="s">
        <v>224</v>
      </c>
      <c r="B109" s="51" t="s">
        <v>225</v>
      </c>
      <c r="C109" s="52">
        <v>1233.65</v>
      </c>
      <c r="D109" s="53">
        <v>1165.59</v>
      </c>
      <c r="E109" s="53">
        <v>1165.59</v>
      </c>
      <c r="F109" s="89">
        <v>1</v>
      </c>
      <c r="G109" s="52">
        <v>1208.270102</v>
      </c>
      <c r="H109" s="58">
        <f t="shared" si="7"/>
        <v>96.4676687828861</v>
      </c>
    </row>
    <row r="110" customFormat="true" ht="22.75" customHeight="true" spans="1:8">
      <c r="A110" s="54" t="s">
        <v>226</v>
      </c>
      <c r="B110" s="55" t="s">
        <v>225</v>
      </c>
      <c r="C110" s="56">
        <v>1233.65</v>
      </c>
      <c r="D110" s="57">
        <v>1165.59</v>
      </c>
      <c r="E110" s="57">
        <v>1165.59</v>
      </c>
      <c r="F110" s="90">
        <v>1</v>
      </c>
      <c r="G110" s="56">
        <v>1208.270102</v>
      </c>
      <c r="H110" s="59">
        <f t="shared" si="7"/>
        <v>96.4676687828861</v>
      </c>
    </row>
    <row r="111" customFormat="true" ht="22.75" customHeight="true" spans="1:8">
      <c r="A111" s="50" t="s">
        <v>227</v>
      </c>
      <c r="B111" s="51" t="s">
        <v>228</v>
      </c>
      <c r="C111" s="52">
        <v>8878.5</v>
      </c>
      <c r="D111" s="53">
        <v>14333.85</v>
      </c>
      <c r="E111" s="53">
        <v>14333.85</v>
      </c>
      <c r="F111" s="89">
        <v>1</v>
      </c>
      <c r="G111" s="52">
        <v>14753.246964</v>
      </c>
      <c r="H111" s="58">
        <f t="shared" si="7"/>
        <v>97.1572565346233</v>
      </c>
    </row>
    <row r="112" customFormat="true" ht="22.75" customHeight="true" spans="1:8">
      <c r="A112" s="50" t="s">
        <v>229</v>
      </c>
      <c r="B112" s="51" t="s">
        <v>230</v>
      </c>
      <c r="C112" s="52">
        <v>1130.26</v>
      </c>
      <c r="D112" s="53">
        <v>6104.95</v>
      </c>
      <c r="E112" s="53">
        <v>6104.95</v>
      </c>
      <c r="F112" s="89">
        <v>1</v>
      </c>
      <c r="G112" s="52">
        <v>2389.718918</v>
      </c>
      <c r="H112" s="58">
        <f t="shared" si="7"/>
        <v>255.46728337027</v>
      </c>
    </row>
    <row r="113" customFormat="true" ht="22.75" customHeight="true" spans="1:8">
      <c r="A113" s="54" t="s">
        <v>231</v>
      </c>
      <c r="B113" s="55" t="s">
        <v>59</v>
      </c>
      <c r="C113" s="56">
        <v>312.31</v>
      </c>
      <c r="D113" s="57">
        <v>316.81</v>
      </c>
      <c r="E113" s="57">
        <v>316.81</v>
      </c>
      <c r="F113" s="90">
        <v>1</v>
      </c>
      <c r="G113" s="56">
        <v>309.481579</v>
      </c>
      <c r="H113" s="59">
        <f t="shared" si="7"/>
        <v>102.367966786159</v>
      </c>
    </row>
    <row r="114" customFormat="true" ht="22.75" customHeight="true" spans="1:8">
      <c r="A114" s="54" t="s">
        <v>232</v>
      </c>
      <c r="B114" s="55" t="s">
        <v>233</v>
      </c>
      <c r="C114" s="56">
        <v>9.97</v>
      </c>
      <c r="D114" s="57">
        <v>9.97</v>
      </c>
      <c r="E114" s="57">
        <v>9.97</v>
      </c>
      <c r="F114" s="90">
        <v>1</v>
      </c>
      <c r="G114" s="64"/>
      <c r="H114" s="59"/>
    </row>
    <row r="115" customFormat="true" ht="22.75" customHeight="true" spans="1:8">
      <c r="A115" s="54" t="s">
        <v>234</v>
      </c>
      <c r="B115" s="55" t="s">
        <v>235</v>
      </c>
      <c r="C115" s="56">
        <v>0</v>
      </c>
      <c r="D115" s="57">
        <v>4.55</v>
      </c>
      <c r="E115" s="57">
        <v>4.55</v>
      </c>
      <c r="F115" s="90">
        <v>1</v>
      </c>
      <c r="G115" s="64"/>
      <c r="H115" s="59"/>
    </row>
    <row r="116" customFormat="true" ht="22.75" customHeight="true" spans="1:8">
      <c r="A116" s="54" t="s">
        <v>236</v>
      </c>
      <c r="B116" s="55" t="s">
        <v>237</v>
      </c>
      <c r="C116" s="56">
        <v>526.08</v>
      </c>
      <c r="D116" s="57">
        <v>3149.9</v>
      </c>
      <c r="E116" s="57">
        <v>3149.9</v>
      </c>
      <c r="F116" s="90">
        <v>1</v>
      </c>
      <c r="G116" s="56">
        <v>347.217479</v>
      </c>
      <c r="H116" s="59">
        <f t="shared" ref="H116:H122" si="8">E116/G116*100</f>
        <v>907.183592563323</v>
      </c>
    </row>
    <row r="117" customFormat="true" ht="22.75" customHeight="true" spans="1:8">
      <c r="A117" s="54" t="s">
        <v>238</v>
      </c>
      <c r="B117" s="55" t="s">
        <v>239</v>
      </c>
      <c r="C117" s="56">
        <v>0</v>
      </c>
      <c r="D117" s="57">
        <v>6.45</v>
      </c>
      <c r="E117" s="57">
        <v>6.45</v>
      </c>
      <c r="F117" s="90">
        <v>1</v>
      </c>
      <c r="G117" s="64"/>
      <c r="H117" s="59"/>
    </row>
    <row r="118" customFormat="true" ht="22.75" customHeight="true" spans="1:8">
      <c r="A118" s="54">
        <v>2130135</v>
      </c>
      <c r="B118" s="54" t="s">
        <v>240</v>
      </c>
      <c r="C118" s="56"/>
      <c r="D118" s="57"/>
      <c r="E118" s="57"/>
      <c r="F118" s="90"/>
      <c r="G118" s="56">
        <v>625.0264</v>
      </c>
      <c r="H118" s="59">
        <f t="shared" si="8"/>
        <v>0</v>
      </c>
    </row>
    <row r="119" customFormat="true" ht="22.75" customHeight="true" spans="1:8">
      <c r="A119" s="54" t="s">
        <v>241</v>
      </c>
      <c r="B119" s="55" t="s">
        <v>242</v>
      </c>
      <c r="C119" s="56">
        <v>11.1</v>
      </c>
      <c r="D119" s="57">
        <v>11.1</v>
      </c>
      <c r="E119" s="57">
        <v>11.1</v>
      </c>
      <c r="F119" s="90">
        <v>1</v>
      </c>
      <c r="G119" s="56">
        <v>12.8257</v>
      </c>
      <c r="H119" s="59">
        <f t="shared" si="8"/>
        <v>86.5449838995143</v>
      </c>
    </row>
    <row r="120" customFormat="true" ht="22.75" customHeight="true" spans="1:8">
      <c r="A120" s="54" t="s">
        <v>243</v>
      </c>
      <c r="B120" s="55" t="s">
        <v>244</v>
      </c>
      <c r="C120" s="56">
        <v>15.76</v>
      </c>
      <c r="D120" s="57">
        <v>46.9</v>
      </c>
      <c r="E120" s="57">
        <v>46.9</v>
      </c>
      <c r="F120" s="90">
        <v>1</v>
      </c>
      <c r="G120" s="56">
        <v>25.18</v>
      </c>
      <c r="H120" s="59">
        <f t="shared" si="8"/>
        <v>186.258935663225</v>
      </c>
    </row>
    <row r="121" customFormat="true" ht="22.75" customHeight="true" spans="1:8">
      <c r="A121" s="54" t="s">
        <v>245</v>
      </c>
      <c r="B121" s="55" t="s">
        <v>246</v>
      </c>
      <c r="C121" s="56">
        <v>255.04</v>
      </c>
      <c r="D121" s="57">
        <v>2559.26</v>
      </c>
      <c r="E121" s="57">
        <v>2559.26</v>
      </c>
      <c r="F121" s="90">
        <v>1</v>
      </c>
      <c r="G121" s="56">
        <v>1069.98776</v>
      </c>
      <c r="H121" s="59">
        <f t="shared" si="8"/>
        <v>239.185913678115</v>
      </c>
    </row>
    <row r="122" customFormat="true" ht="22.75" customHeight="true" spans="1:8">
      <c r="A122" s="50" t="s">
        <v>247</v>
      </c>
      <c r="B122" s="51" t="s">
        <v>248</v>
      </c>
      <c r="C122" s="52">
        <v>1626.29</v>
      </c>
      <c r="D122" s="53">
        <v>1324.71</v>
      </c>
      <c r="E122" s="53">
        <v>1324.71</v>
      </c>
      <c r="F122" s="89">
        <v>1</v>
      </c>
      <c r="G122" s="52">
        <v>2507.46175</v>
      </c>
      <c r="H122" s="58">
        <f t="shared" si="8"/>
        <v>52.8307161614729</v>
      </c>
    </row>
    <row r="123" customFormat="true" ht="22.75" customHeight="true" spans="1:8">
      <c r="A123" s="54" t="s">
        <v>249</v>
      </c>
      <c r="B123" s="55" t="s">
        <v>250</v>
      </c>
      <c r="C123" s="56">
        <v>0.08</v>
      </c>
      <c r="D123" s="57">
        <v>0</v>
      </c>
      <c r="E123" s="57">
        <v>0</v>
      </c>
      <c r="F123" s="90">
        <v>1</v>
      </c>
      <c r="G123" s="56">
        <v>1118.4022</v>
      </c>
      <c r="H123" s="59"/>
    </row>
    <row r="124" customFormat="true" ht="22.75" customHeight="true" spans="1:8">
      <c r="A124" s="54" t="s">
        <v>251</v>
      </c>
      <c r="B124" s="55" t="s">
        <v>252</v>
      </c>
      <c r="C124" s="56">
        <v>668.51</v>
      </c>
      <c r="D124" s="57">
        <v>429.59</v>
      </c>
      <c r="E124" s="57">
        <v>429.59</v>
      </c>
      <c r="F124" s="90">
        <v>1</v>
      </c>
      <c r="G124" s="56">
        <v>413.15955</v>
      </c>
      <c r="H124" s="59">
        <f t="shared" ref="H124:H130" si="9">E124/G124*100</f>
        <v>103.976780882833</v>
      </c>
    </row>
    <row r="125" customFormat="true" ht="22.75" customHeight="true" spans="1:8">
      <c r="A125" s="54" t="s">
        <v>253</v>
      </c>
      <c r="B125" s="55" t="s">
        <v>254</v>
      </c>
      <c r="C125" s="56">
        <v>957.7</v>
      </c>
      <c r="D125" s="57">
        <v>892.64</v>
      </c>
      <c r="E125" s="57">
        <v>892.64</v>
      </c>
      <c r="F125" s="90">
        <v>1</v>
      </c>
      <c r="G125" s="63"/>
      <c r="H125" s="59"/>
    </row>
    <row r="126" customFormat="true" ht="22.75" customHeight="true" spans="1:8">
      <c r="A126" s="54" t="s">
        <v>255</v>
      </c>
      <c r="B126" s="55" t="s">
        <v>256</v>
      </c>
      <c r="C126" s="56"/>
      <c r="D126" s="57">
        <v>2.48</v>
      </c>
      <c r="E126" s="57">
        <v>2.48</v>
      </c>
      <c r="F126" s="90">
        <v>1</v>
      </c>
      <c r="G126" s="56">
        <v>975.9</v>
      </c>
      <c r="H126" s="59">
        <f t="shared" si="9"/>
        <v>0.254124397991598</v>
      </c>
    </row>
    <row r="127" customFormat="true" ht="22.75" customHeight="true" spans="1:8">
      <c r="A127" s="50" t="s">
        <v>257</v>
      </c>
      <c r="B127" s="51" t="s">
        <v>258</v>
      </c>
      <c r="C127" s="52">
        <v>779.15</v>
      </c>
      <c r="D127" s="53">
        <v>1196.73</v>
      </c>
      <c r="E127" s="53">
        <v>1196.73</v>
      </c>
      <c r="F127" s="89">
        <v>1</v>
      </c>
      <c r="G127" s="52">
        <v>3240.916501</v>
      </c>
      <c r="H127" s="58">
        <f t="shared" si="9"/>
        <v>36.9256659229185</v>
      </c>
    </row>
    <row r="128" customFormat="true" ht="22.75" customHeight="true" spans="1:8">
      <c r="A128" s="54" t="s">
        <v>259</v>
      </c>
      <c r="B128" s="55" t="s">
        <v>260</v>
      </c>
      <c r="C128" s="56">
        <v>252.87</v>
      </c>
      <c r="D128" s="57">
        <v>195.21</v>
      </c>
      <c r="E128" s="57">
        <v>195.21</v>
      </c>
      <c r="F128" s="90">
        <v>1</v>
      </c>
      <c r="G128" s="56">
        <v>215.044304</v>
      </c>
      <c r="H128" s="59">
        <f t="shared" si="9"/>
        <v>90.7766429377269</v>
      </c>
    </row>
    <row r="129" customFormat="true" ht="22.75" customHeight="true" spans="1:8">
      <c r="A129" s="54" t="s">
        <v>261</v>
      </c>
      <c r="B129" s="55" t="s">
        <v>262</v>
      </c>
      <c r="C129" s="56">
        <v>526.28</v>
      </c>
      <c r="D129" s="57">
        <v>1001.51</v>
      </c>
      <c r="E129" s="57">
        <v>1001.51</v>
      </c>
      <c r="F129" s="90">
        <v>1</v>
      </c>
      <c r="G129" s="56">
        <v>3025.872197</v>
      </c>
      <c r="H129" s="59">
        <f t="shared" si="9"/>
        <v>33.0982253973894</v>
      </c>
    </row>
    <row r="130" customFormat="true" ht="22.75" customHeight="true" spans="1:8">
      <c r="A130" s="50" t="s">
        <v>263</v>
      </c>
      <c r="B130" s="51" t="s">
        <v>264</v>
      </c>
      <c r="C130" s="52">
        <v>2201.36</v>
      </c>
      <c r="D130" s="53">
        <v>2194.2</v>
      </c>
      <c r="E130" s="53">
        <v>2194.2</v>
      </c>
      <c r="F130" s="89">
        <v>1</v>
      </c>
      <c r="G130" s="52">
        <v>352.19972</v>
      </c>
      <c r="H130" s="58">
        <f t="shared" si="9"/>
        <v>622.998791708295</v>
      </c>
    </row>
    <row r="131" customFormat="true" ht="22.75" customHeight="true" spans="1:8">
      <c r="A131" s="54" t="s">
        <v>265</v>
      </c>
      <c r="B131" s="55" t="s">
        <v>266</v>
      </c>
      <c r="C131" s="56">
        <v>1800</v>
      </c>
      <c r="D131" s="57">
        <v>1490.81</v>
      </c>
      <c r="E131" s="57">
        <v>1490.81</v>
      </c>
      <c r="F131" s="90">
        <v>1</v>
      </c>
      <c r="G131" s="56"/>
      <c r="H131" s="59"/>
    </row>
    <row r="132" customFormat="true" ht="22.75" customHeight="true" spans="1:8">
      <c r="A132" s="54" t="s">
        <v>267</v>
      </c>
      <c r="B132" s="55" t="s">
        <v>268</v>
      </c>
      <c r="C132" s="56">
        <v>390</v>
      </c>
      <c r="D132" s="57">
        <v>407.2</v>
      </c>
      <c r="E132" s="57">
        <v>407.2</v>
      </c>
      <c r="F132" s="90">
        <v>1</v>
      </c>
      <c r="G132" s="56">
        <v>343.19972</v>
      </c>
      <c r="H132" s="59">
        <f t="shared" ref="H132:H137" si="10">E132/G132*100</f>
        <v>118.64811544718</v>
      </c>
    </row>
    <row r="133" customFormat="true" ht="22.75" customHeight="true" spans="1:8">
      <c r="A133" s="54" t="s">
        <v>269</v>
      </c>
      <c r="B133" s="55" t="s">
        <v>270</v>
      </c>
      <c r="C133" s="56">
        <v>11.36</v>
      </c>
      <c r="D133" s="57">
        <v>296.2</v>
      </c>
      <c r="E133" s="57">
        <v>296.2</v>
      </c>
      <c r="F133" s="90">
        <v>1</v>
      </c>
      <c r="G133" s="56">
        <v>9</v>
      </c>
      <c r="H133" s="59">
        <f t="shared" si="10"/>
        <v>3291.11111111111</v>
      </c>
    </row>
    <row r="134" customFormat="true" ht="22.75" customHeight="true" spans="1:8">
      <c r="A134" s="50" t="s">
        <v>271</v>
      </c>
      <c r="B134" s="51" t="s">
        <v>272</v>
      </c>
      <c r="C134" s="52">
        <v>3141.44</v>
      </c>
      <c r="D134" s="53">
        <v>3513.27</v>
      </c>
      <c r="E134" s="53">
        <v>3513.27</v>
      </c>
      <c r="F134" s="89">
        <v>1</v>
      </c>
      <c r="G134" s="52">
        <v>6262.950075</v>
      </c>
      <c r="H134" s="58">
        <f t="shared" si="10"/>
        <v>56.0960882320302</v>
      </c>
    </row>
    <row r="135" customFormat="true" ht="22.75" customHeight="true" spans="1:8">
      <c r="A135" s="54" t="s">
        <v>273</v>
      </c>
      <c r="B135" s="55" t="s">
        <v>272</v>
      </c>
      <c r="C135" s="56">
        <v>3141.44</v>
      </c>
      <c r="D135" s="57">
        <v>3513.27</v>
      </c>
      <c r="E135" s="57">
        <v>3513.27</v>
      </c>
      <c r="F135" s="90">
        <v>1</v>
      </c>
      <c r="G135" s="56">
        <v>6262.950075</v>
      </c>
      <c r="H135" s="59">
        <f t="shared" si="10"/>
        <v>56.0960882320302</v>
      </c>
    </row>
    <row r="136" customFormat="true" ht="22.75" customHeight="true" spans="1:8">
      <c r="A136" s="50" t="s">
        <v>274</v>
      </c>
      <c r="B136" s="51" t="s">
        <v>275</v>
      </c>
      <c r="C136" s="52">
        <v>4460</v>
      </c>
      <c r="D136" s="53">
        <v>4647.16</v>
      </c>
      <c r="E136" s="53">
        <v>4647.16</v>
      </c>
      <c r="F136" s="89">
        <v>1</v>
      </c>
      <c r="G136" s="52">
        <v>5457.566</v>
      </c>
      <c r="H136" s="58">
        <f t="shared" si="10"/>
        <v>85.1507796699115</v>
      </c>
    </row>
    <row r="137" customFormat="true" ht="22.75" customHeight="true" spans="1:8">
      <c r="A137" s="50" t="s">
        <v>276</v>
      </c>
      <c r="B137" s="51" t="s">
        <v>277</v>
      </c>
      <c r="C137" s="52">
        <v>4460</v>
      </c>
      <c r="D137" s="53">
        <v>4647.16</v>
      </c>
      <c r="E137" s="53">
        <v>4647.16</v>
      </c>
      <c r="F137" s="89">
        <v>1</v>
      </c>
      <c r="G137" s="52">
        <v>5457.566</v>
      </c>
      <c r="H137" s="58">
        <f t="shared" si="10"/>
        <v>85.1507796699115</v>
      </c>
    </row>
    <row r="138" customFormat="true" ht="22.75" customHeight="true" spans="1:8">
      <c r="A138" s="54" t="s">
        <v>278</v>
      </c>
      <c r="B138" s="55" t="s">
        <v>279</v>
      </c>
      <c r="C138" s="56">
        <v>0</v>
      </c>
      <c r="D138" s="57">
        <v>147.16</v>
      </c>
      <c r="E138" s="57">
        <v>147.16</v>
      </c>
      <c r="F138" s="90">
        <v>1</v>
      </c>
      <c r="G138" s="66"/>
      <c r="H138" s="59"/>
    </row>
    <row r="139" customFormat="true" ht="22.75" customHeight="true" spans="1:8">
      <c r="A139" s="54" t="s">
        <v>280</v>
      </c>
      <c r="B139" s="55" t="s">
        <v>281</v>
      </c>
      <c r="C139" s="56">
        <v>4460</v>
      </c>
      <c r="D139" s="57">
        <v>4500</v>
      </c>
      <c r="E139" s="57">
        <v>4500</v>
      </c>
      <c r="F139" s="90">
        <v>1</v>
      </c>
      <c r="G139" s="56">
        <v>5457.566</v>
      </c>
      <c r="H139" s="59">
        <f t="shared" ref="H139:H142" si="11">E139/G139*100</f>
        <v>82.4543395352434</v>
      </c>
    </row>
    <row r="140" customFormat="true" ht="22.75" customHeight="true" spans="1:8">
      <c r="A140" s="50" t="s">
        <v>282</v>
      </c>
      <c r="B140" s="51" t="s">
        <v>283</v>
      </c>
      <c r="C140" s="52">
        <v>4594.77</v>
      </c>
      <c r="D140" s="53">
        <v>4605.69</v>
      </c>
      <c r="E140" s="53">
        <v>4605.69</v>
      </c>
      <c r="F140" s="89">
        <v>1</v>
      </c>
      <c r="G140" s="52">
        <v>461.4324</v>
      </c>
      <c r="H140" s="58">
        <f t="shared" si="11"/>
        <v>998.128870014329</v>
      </c>
    </row>
    <row r="141" customFormat="true" ht="22.75" customHeight="true" spans="1:8">
      <c r="A141" s="50" t="s">
        <v>284</v>
      </c>
      <c r="B141" s="51" t="s">
        <v>285</v>
      </c>
      <c r="C141" s="52">
        <v>4594.77</v>
      </c>
      <c r="D141" s="53">
        <v>4605.69</v>
      </c>
      <c r="E141" s="53">
        <v>4605.69</v>
      </c>
      <c r="F141" s="93">
        <v>1</v>
      </c>
      <c r="G141" s="52">
        <v>461.4324</v>
      </c>
      <c r="H141" s="58">
        <f t="shared" si="11"/>
        <v>998.128870014329</v>
      </c>
    </row>
    <row r="142" customFormat="true" ht="22.75" customHeight="true" spans="1:8">
      <c r="A142" s="54" t="s">
        <v>286</v>
      </c>
      <c r="B142" s="55" t="s">
        <v>287</v>
      </c>
      <c r="C142" s="56">
        <v>4594.77</v>
      </c>
      <c r="D142" s="57">
        <v>4605.69</v>
      </c>
      <c r="E142" s="57">
        <v>4605.69</v>
      </c>
      <c r="F142" s="94">
        <v>1</v>
      </c>
      <c r="G142" s="56">
        <v>461.4324</v>
      </c>
      <c r="H142" s="59">
        <f t="shared" si="11"/>
        <v>998.128870014329</v>
      </c>
    </row>
    <row r="143" customFormat="true" ht="22.75" customHeight="true" spans="1:8">
      <c r="A143" s="50" t="s">
        <v>288</v>
      </c>
      <c r="B143" s="50" t="s">
        <v>289</v>
      </c>
      <c r="C143" s="56"/>
      <c r="D143" s="57"/>
      <c r="E143" s="57"/>
      <c r="F143" s="94"/>
      <c r="G143" s="52">
        <v>2.8</v>
      </c>
      <c r="H143" s="59"/>
    </row>
    <row r="144" customFormat="true" ht="22.75" customHeight="true" spans="1:8">
      <c r="A144" s="50" t="s">
        <v>290</v>
      </c>
      <c r="B144" s="50" t="s">
        <v>291</v>
      </c>
      <c r="C144" s="56"/>
      <c r="D144" s="57"/>
      <c r="E144" s="57"/>
      <c r="F144" s="94"/>
      <c r="G144" s="52">
        <v>2.8</v>
      </c>
      <c r="H144" s="59"/>
    </row>
    <row r="145" customFormat="true" ht="22.75" customHeight="true" spans="1:8">
      <c r="A145" s="54" t="s">
        <v>292</v>
      </c>
      <c r="B145" s="54" t="s">
        <v>293</v>
      </c>
      <c r="C145" s="56"/>
      <c r="D145" s="57"/>
      <c r="E145" s="57"/>
      <c r="F145" s="94"/>
      <c r="G145" s="56">
        <v>2.8</v>
      </c>
      <c r="H145" s="59"/>
    </row>
    <row r="146" customFormat="true" ht="22.75" customHeight="true" spans="1:8">
      <c r="A146" s="50" t="s">
        <v>294</v>
      </c>
      <c r="B146" s="51" t="s">
        <v>295</v>
      </c>
      <c r="C146" s="52">
        <v>510.8</v>
      </c>
      <c r="D146" s="53">
        <v>511.35</v>
      </c>
      <c r="E146" s="53">
        <v>511.35</v>
      </c>
      <c r="F146" s="94">
        <v>1</v>
      </c>
      <c r="G146" s="52">
        <v>497.1376</v>
      </c>
      <c r="H146" s="58">
        <f t="shared" ref="H146:H150" si="12">E146/G146*100</f>
        <v>102.858846323432</v>
      </c>
    </row>
    <row r="147" customFormat="true" ht="22.75" customHeight="true" spans="1:8">
      <c r="A147" s="50" t="s">
        <v>296</v>
      </c>
      <c r="B147" s="51" t="s">
        <v>297</v>
      </c>
      <c r="C147" s="52">
        <v>510.8</v>
      </c>
      <c r="D147" s="53">
        <v>511.35</v>
      </c>
      <c r="E147" s="53">
        <v>511.35</v>
      </c>
      <c r="F147" s="93">
        <v>1</v>
      </c>
      <c r="G147" s="52">
        <v>497.1376</v>
      </c>
      <c r="H147" s="58">
        <f t="shared" si="12"/>
        <v>102.858846323432</v>
      </c>
    </row>
    <row r="148" customFormat="true" ht="22.75" customHeight="true" spans="1:8">
      <c r="A148" s="54" t="s">
        <v>298</v>
      </c>
      <c r="B148" s="55" t="s">
        <v>299</v>
      </c>
      <c r="C148" s="56">
        <v>299.76</v>
      </c>
      <c r="D148" s="57">
        <v>295.17</v>
      </c>
      <c r="E148" s="57">
        <v>295.17</v>
      </c>
      <c r="F148" s="94">
        <v>1</v>
      </c>
      <c r="G148" s="56">
        <v>242.7076</v>
      </c>
      <c r="H148" s="59">
        <f t="shared" si="12"/>
        <v>121.615474752336</v>
      </c>
    </row>
    <row r="149" customFormat="true" ht="22.75" customHeight="true" spans="1:8">
      <c r="A149" s="54" t="s">
        <v>300</v>
      </c>
      <c r="B149" s="55" t="s">
        <v>301</v>
      </c>
      <c r="C149" s="56">
        <v>211.04</v>
      </c>
      <c r="D149" s="57">
        <v>216.18</v>
      </c>
      <c r="E149" s="57">
        <v>216.18</v>
      </c>
      <c r="F149" s="94">
        <v>1</v>
      </c>
      <c r="G149" s="56">
        <v>254.43</v>
      </c>
      <c r="H149" s="59">
        <f t="shared" si="12"/>
        <v>84.9663954722321</v>
      </c>
    </row>
    <row r="150" customFormat="true" ht="22.75" customHeight="true" spans="1:8">
      <c r="A150" s="60"/>
      <c r="B150" s="92" t="s">
        <v>302</v>
      </c>
      <c r="C150" s="52">
        <v>38283.74</v>
      </c>
      <c r="D150" s="52">
        <v>45723.47</v>
      </c>
      <c r="E150" s="52">
        <v>45723.47</v>
      </c>
      <c r="F150" s="93">
        <v>1</v>
      </c>
      <c r="G150" s="52">
        <v>43953.97</v>
      </c>
      <c r="H150" s="58">
        <f t="shared" si="12"/>
        <v>104.025802447424</v>
      </c>
    </row>
    <row r="151" customFormat="true" ht="22.75" customHeight="true" spans="1:8">
      <c r="A151" s="60"/>
      <c r="B151" s="92" t="s">
        <v>303</v>
      </c>
      <c r="C151" s="56"/>
      <c r="D151" s="56"/>
      <c r="E151" s="56"/>
      <c r="F151" s="56"/>
      <c r="G151" s="60"/>
      <c r="H151" s="95"/>
    </row>
    <row r="152" customFormat="true" ht="22.75" customHeight="true" spans="1:8">
      <c r="A152" s="60"/>
      <c r="B152" s="92" t="s">
        <v>304</v>
      </c>
      <c r="C152" s="56"/>
      <c r="D152" s="52">
        <v>113.22</v>
      </c>
      <c r="E152" s="52">
        <v>113.22</v>
      </c>
      <c r="F152" s="93">
        <v>1</v>
      </c>
      <c r="G152" s="60"/>
      <c r="H152" s="95"/>
    </row>
    <row r="153" customFormat="true" ht="22.75" customHeight="true" spans="1:8">
      <c r="A153" s="60"/>
      <c r="B153" s="92" t="s">
        <v>305</v>
      </c>
      <c r="C153" s="56"/>
      <c r="D153" s="56">
        <v>6324.6</v>
      </c>
      <c r="E153" s="56">
        <v>6324.6</v>
      </c>
      <c r="F153" s="93">
        <v>1</v>
      </c>
      <c r="G153" s="60"/>
      <c r="H153" s="95"/>
    </row>
    <row r="154" customFormat="true" ht="22.75" customHeight="true" spans="1:8">
      <c r="A154" s="60"/>
      <c r="B154" s="92" t="s">
        <v>306</v>
      </c>
      <c r="C154" s="52"/>
      <c r="D154" s="52">
        <v>4842.1</v>
      </c>
      <c r="E154" s="52">
        <v>4842.1</v>
      </c>
      <c r="F154" s="93">
        <v>1</v>
      </c>
      <c r="G154" s="60"/>
      <c r="H154" s="95"/>
    </row>
    <row r="155" customFormat="true" ht="22.75" customHeight="true" spans="1:8">
      <c r="A155" s="60"/>
      <c r="B155" s="92" t="s">
        <v>29</v>
      </c>
      <c r="C155" s="52">
        <f>C150+C154</f>
        <v>38283.74</v>
      </c>
      <c r="D155" s="52">
        <f>D150+D153++D154+D152</f>
        <v>57003.39</v>
      </c>
      <c r="E155" s="52">
        <f>E150+E153++E154+E152</f>
        <v>57003.39</v>
      </c>
      <c r="F155" s="93">
        <v>1</v>
      </c>
      <c r="G155" s="63">
        <v>43953.97</v>
      </c>
      <c r="H155" s="63">
        <f>E155/G155*100</f>
        <v>129.688831293282</v>
      </c>
    </row>
    <row r="156" ht="14.3" customHeight="true"/>
  </sheetData>
  <mergeCells count="3">
    <mergeCell ref="A1:H1"/>
    <mergeCell ref="A2:B2"/>
    <mergeCell ref="G2:H2"/>
  </mergeCells>
  <pageMargins left="1.10208333333333" right="0.751388888888889" top="0.267361111111111" bottom="0.267361111111111" header="0" footer="0"/>
  <pageSetup paperSize="9" scale="75" fitToHeight="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8" activePane="bottomLeft" state="frozen"/>
      <selection/>
      <selection pane="bottomLeft" activeCell="D16" sqref="D16"/>
    </sheetView>
  </sheetViews>
  <sheetFormatPr defaultColWidth="10" defaultRowHeight="13.5" outlineLevelCol="3"/>
  <cols>
    <col min="1" max="1" width="36.2333333333333" customWidth="true"/>
    <col min="2" max="3" width="18.05" customWidth="true"/>
    <col min="4" max="4" width="55.2333333333333" customWidth="true"/>
    <col min="5" max="6" width="9.76666666666667" customWidth="true"/>
  </cols>
  <sheetData>
    <row r="1" customFormat="true" ht="30.15" customHeight="true" spans="1:4">
      <c r="A1" s="33" t="s">
        <v>5</v>
      </c>
      <c r="B1" s="33"/>
      <c r="C1" s="33"/>
      <c r="D1" s="33"/>
    </row>
    <row r="2" customFormat="true" ht="22.6" customHeight="true" spans="1:4">
      <c r="A2" s="7"/>
      <c r="B2" s="77"/>
      <c r="C2" s="77"/>
      <c r="D2" s="18" t="s">
        <v>307</v>
      </c>
    </row>
    <row r="3" customFormat="true" ht="30.15" customHeight="true" spans="1:4">
      <c r="A3" s="9" t="s">
        <v>17</v>
      </c>
      <c r="B3" s="9" t="s">
        <v>18</v>
      </c>
      <c r="C3" s="9" t="s">
        <v>20</v>
      </c>
      <c r="D3" s="9" t="s">
        <v>308</v>
      </c>
    </row>
    <row r="4" customFormat="true" ht="41.45" customHeight="true" spans="1:4">
      <c r="A4" s="78" t="s">
        <v>309</v>
      </c>
      <c r="B4" s="79">
        <v>2021.3</v>
      </c>
      <c r="C4" s="79">
        <v>1781</v>
      </c>
      <c r="D4" s="80" t="s">
        <v>310</v>
      </c>
    </row>
    <row r="5" customFormat="true" ht="30.9" customHeight="true" spans="1:4">
      <c r="A5" s="42" t="s">
        <v>311</v>
      </c>
      <c r="B5" s="81">
        <v>1467.56</v>
      </c>
      <c r="C5" s="81">
        <v>1279.43</v>
      </c>
      <c r="D5" s="80" t="s">
        <v>312</v>
      </c>
    </row>
    <row r="6" customFormat="true" ht="30.9" customHeight="true" spans="1:4">
      <c r="A6" s="42" t="s">
        <v>313</v>
      </c>
      <c r="B6" s="81">
        <v>245.56</v>
      </c>
      <c r="C6" s="81">
        <v>238.31</v>
      </c>
      <c r="D6" s="80" t="s">
        <v>314</v>
      </c>
    </row>
    <row r="7" customFormat="true" ht="30.9" customHeight="true" spans="1:4">
      <c r="A7" s="42" t="s">
        <v>315</v>
      </c>
      <c r="B7" s="81">
        <v>184.68</v>
      </c>
      <c r="C7" s="81">
        <v>184.68</v>
      </c>
      <c r="D7" s="80" t="s">
        <v>316</v>
      </c>
    </row>
    <row r="8" customFormat="true" ht="30.9" customHeight="true" spans="1:4">
      <c r="A8" s="42" t="s">
        <v>317</v>
      </c>
      <c r="B8" s="81">
        <v>123.45</v>
      </c>
      <c r="C8" s="81">
        <v>78.59</v>
      </c>
      <c r="D8" s="80" t="s">
        <v>318</v>
      </c>
    </row>
    <row r="9" customFormat="true" ht="30.9" customHeight="true" spans="1:4">
      <c r="A9" s="78" t="s">
        <v>319</v>
      </c>
      <c r="B9" s="79">
        <v>279.29</v>
      </c>
      <c r="C9" s="79">
        <v>252.01</v>
      </c>
      <c r="D9" s="80" t="s">
        <v>320</v>
      </c>
    </row>
    <row r="10" customFormat="true" ht="30.9" customHeight="true" spans="1:4">
      <c r="A10" s="42" t="s">
        <v>321</v>
      </c>
      <c r="B10" s="81">
        <v>197.74</v>
      </c>
      <c r="C10" s="81">
        <v>193.5</v>
      </c>
      <c r="D10" s="80" t="s">
        <v>322</v>
      </c>
    </row>
    <row r="11" customFormat="true" ht="30.9" customHeight="true" spans="1:4">
      <c r="A11" s="42" t="s">
        <v>323</v>
      </c>
      <c r="B11" s="81">
        <v>2</v>
      </c>
      <c r="C11" s="81">
        <v>0.28</v>
      </c>
      <c r="D11" s="80" t="s">
        <v>324</v>
      </c>
    </row>
    <row r="12" customFormat="true" ht="30.9" customHeight="true" spans="1:4">
      <c r="A12" s="42" t="s">
        <v>325</v>
      </c>
      <c r="B12" s="81">
        <v>0.5</v>
      </c>
      <c r="C12" s="81">
        <v>0</v>
      </c>
      <c r="D12" s="80" t="s">
        <v>326</v>
      </c>
    </row>
    <row r="13" customFormat="true" ht="30.9" customHeight="true" spans="1:4">
      <c r="A13" s="42" t="s">
        <v>327</v>
      </c>
      <c r="B13" s="81">
        <v>0</v>
      </c>
      <c r="C13" s="81">
        <v>0</v>
      </c>
      <c r="D13" s="80" t="s">
        <v>328</v>
      </c>
    </row>
    <row r="14" customFormat="true" ht="30.9" customHeight="true" spans="1:4">
      <c r="A14" s="42" t="s">
        <v>329</v>
      </c>
      <c r="B14" s="81">
        <v>0</v>
      </c>
      <c r="C14" s="81">
        <v>1.43</v>
      </c>
      <c r="D14" s="80" t="s">
        <v>330</v>
      </c>
    </row>
    <row r="15" customFormat="true" ht="30.9" customHeight="true" spans="1:4">
      <c r="A15" s="42" t="s">
        <v>331</v>
      </c>
      <c r="B15" s="81">
        <v>30</v>
      </c>
      <c r="C15" s="81">
        <v>26.18</v>
      </c>
      <c r="D15" s="80" t="s">
        <v>332</v>
      </c>
    </row>
    <row r="16" customFormat="true" ht="30.9" customHeight="true" spans="1:4">
      <c r="A16" s="42" t="s">
        <v>333</v>
      </c>
      <c r="B16" s="81">
        <v>10</v>
      </c>
      <c r="C16" s="81">
        <v>0</v>
      </c>
      <c r="D16" s="80" t="s">
        <v>334</v>
      </c>
    </row>
    <row r="17" customFormat="true" ht="30.9" customHeight="true" spans="1:4">
      <c r="A17" s="42" t="s">
        <v>335</v>
      </c>
      <c r="B17" s="81">
        <v>10.5</v>
      </c>
      <c r="C17" s="81">
        <v>5.33</v>
      </c>
      <c r="D17" s="80" t="s">
        <v>336</v>
      </c>
    </row>
    <row r="18" customFormat="true" ht="34.65" customHeight="true" spans="1:4">
      <c r="A18" s="42" t="s">
        <v>337</v>
      </c>
      <c r="B18" s="81">
        <v>28.55</v>
      </c>
      <c r="C18" s="81">
        <v>24.82</v>
      </c>
      <c r="D18" s="80" t="s">
        <v>338</v>
      </c>
    </row>
    <row r="19" customFormat="true" ht="30.9" customHeight="true" spans="1:4">
      <c r="A19" s="42" t="s">
        <v>339</v>
      </c>
      <c r="B19" s="81">
        <v>3.91</v>
      </c>
      <c r="C19" s="81">
        <v>0.46</v>
      </c>
      <c r="D19" s="80" t="s">
        <v>340</v>
      </c>
    </row>
    <row r="20" customFormat="true" ht="30.9" customHeight="true" spans="1:4">
      <c r="A20" s="78" t="s">
        <v>341</v>
      </c>
      <c r="B20" s="79">
        <v>25.6</v>
      </c>
      <c r="C20" s="79">
        <v>18.03</v>
      </c>
      <c r="D20" s="80" t="s">
        <v>342</v>
      </c>
    </row>
    <row r="21" customFormat="true" ht="30.9" customHeight="true" spans="1:4">
      <c r="A21" s="42" t="s">
        <v>343</v>
      </c>
      <c r="B21" s="81">
        <v>25.6</v>
      </c>
      <c r="C21" s="81">
        <v>18.03</v>
      </c>
      <c r="D21" s="80" t="s">
        <v>344</v>
      </c>
    </row>
    <row r="22" customFormat="true" ht="30.9" customHeight="true" spans="1:4">
      <c r="A22" s="42" t="s">
        <v>345</v>
      </c>
      <c r="B22" s="81">
        <v>0</v>
      </c>
      <c r="C22" s="81">
        <v>0</v>
      </c>
      <c r="D22" s="80" t="s">
        <v>346</v>
      </c>
    </row>
    <row r="23" customFormat="true" ht="30.9" customHeight="true" spans="1:4">
      <c r="A23" s="78" t="s">
        <v>347</v>
      </c>
      <c r="B23" s="82">
        <f>SUM(B24:B25)</f>
        <v>2634.57</v>
      </c>
      <c r="C23" s="82">
        <v>2544.75</v>
      </c>
      <c r="D23" s="80" t="s">
        <v>348</v>
      </c>
    </row>
    <row r="24" customFormat="true" ht="30.9" customHeight="true" spans="1:4">
      <c r="A24" s="42" t="s">
        <v>349</v>
      </c>
      <c r="B24" s="81">
        <v>2398.16</v>
      </c>
      <c r="C24" s="81">
        <v>2339.48</v>
      </c>
      <c r="D24" s="80" t="s">
        <v>350</v>
      </c>
    </row>
    <row r="25" customFormat="true" ht="30.9" customHeight="true" spans="1:4">
      <c r="A25" s="42" t="s">
        <v>351</v>
      </c>
      <c r="B25" s="81">
        <v>236.41</v>
      </c>
      <c r="C25" s="81">
        <v>205.26</v>
      </c>
      <c r="D25" s="80" t="s">
        <v>352</v>
      </c>
    </row>
    <row r="26" customFormat="true" ht="30.9" customHeight="true" spans="1:4">
      <c r="A26" s="78" t="s">
        <v>353</v>
      </c>
      <c r="B26" s="79">
        <v>1.14</v>
      </c>
      <c r="C26" s="79">
        <v>0.99</v>
      </c>
      <c r="D26" s="80" t="s">
        <v>354</v>
      </c>
    </row>
    <row r="27" customFormat="true" ht="30.9" customHeight="true" spans="1:4">
      <c r="A27" s="42" t="s">
        <v>355</v>
      </c>
      <c r="B27" s="83">
        <v>1.14</v>
      </c>
      <c r="C27" s="83">
        <v>0.99</v>
      </c>
      <c r="D27" s="80" t="s">
        <v>356</v>
      </c>
    </row>
    <row r="28" customFormat="true" ht="30.9" customHeight="true" spans="1:4">
      <c r="A28" s="84" t="s">
        <v>357</v>
      </c>
      <c r="B28" s="79">
        <v>75.6</v>
      </c>
      <c r="C28" s="79">
        <v>68.77</v>
      </c>
      <c r="D28" s="85" t="s">
        <v>358</v>
      </c>
    </row>
    <row r="29" customFormat="true" ht="30.9" customHeight="true" spans="1:4">
      <c r="A29" s="42" t="s">
        <v>359</v>
      </c>
      <c r="B29" s="81">
        <v>0</v>
      </c>
      <c r="C29" s="81">
        <v>0</v>
      </c>
      <c r="D29" s="80" t="s">
        <v>360</v>
      </c>
    </row>
    <row r="30" customFormat="true" ht="30.9" customHeight="true" spans="1:4">
      <c r="A30" s="78" t="s">
        <v>361</v>
      </c>
      <c r="B30" s="79">
        <v>5036.36</v>
      </c>
      <c r="C30" s="79">
        <v>4665.55</v>
      </c>
      <c r="D30" s="42"/>
    </row>
    <row r="31" customFormat="true" ht="55" customHeight="true" spans="1:4">
      <c r="A31" s="86" t="s">
        <v>362</v>
      </c>
      <c r="B31" s="86"/>
      <c r="C31" s="86"/>
      <c r="D31" s="86"/>
    </row>
    <row r="32" customFormat="true" ht="30.15" customHeight="true" spans="2:3">
      <c r="B32" s="16"/>
      <c r="C32" s="16"/>
    </row>
  </sheetData>
  <mergeCells count="2">
    <mergeCell ref="A1:D1"/>
    <mergeCell ref="A31:D31"/>
  </mergeCells>
  <pageMargins left="0.984000027179718" right="0.75" top="0.66875" bottom="0.34799998998642" header="0" footer="0"/>
  <pageSetup paperSize="9" scale="66"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G23" sqref="G23"/>
    </sheetView>
  </sheetViews>
  <sheetFormatPr defaultColWidth="10" defaultRowHeight="13.5" outlineLevelCol="6"/>
  <cols>
    <col min="1" max="1" width="26.7333333333333" customWidth="true"/>
    <col min="2" max="7" width="16.15" customWidth="true"/>
    <col min="8" max="8" width="9.76666666666667" customWidth="true"/>
  </cols>
  <sheetData>
    <row r="1" ht="41.45" customHeight="true" spans="1:7">
      <c r="A1" s="17" t="s">
        <v>6</v>
      </c>
      <c r="B1" s="17"/>
      <c r="C1" s="17"/>
      <c r="D1" s="17"/>
      <c r="E1" s="17"/>
      <c r="F1" s="17"/>
      <c r="G1" s="17"/>
    </row>
    <row r="2" ht="24.1" customHeight="true" spans="1:7">
      <c r="A2" s="7"/>
      <c r="B2" s="16"/>
      <c r="C2" s="16"/>
      <c r="D2" s="16"/>
      <c r="E2" s="16"/>
      <c r="F2" s="8" t="s">
        <v>16</v>
      </c>
      <c r="G2" s="8"/>
    </row>
    <row r="3" ht="39.15" customHeight="true" spans="1:7">
      <c r="A3" s="19" t="s">
        <v>17</v>
      </c>
      <c r="B3" s="19" t="s">
        <v>18</v>
      </c>
      <c r="C3" s="19" t="s">
        <v>19</v>
      </c>
      <c r="D3" s="19" t="s">
        <v>20</v>
      </c>
      <c r="E3" s="19" t="s">
        <v>21</v>
      </c>
      <c r="F3" s="19" t="s">
        <v>22</v>
      </c>
      <c r="G3" s="19" t="s">
        <v>23</v>
      </c>
    </row>
    <row r="4" ht="18.8" customHeight="true" spans="1:7">
      <c r="A4" s="68" t="s">
        <v>363</v>
      </c>
      <c r="B4" s="69"/>
      <c r="C4" s="69">
        <v>758.84206</v>
      </c>
      <c r="D4" s="69">
        <v>758.84206</v>
      </c>
      <c r="E4" s="74">
        <v>100</v>
      </c>
      <c r="F4" s="70">
        <v>1578.06</v>
      </c>
      <c r="G4" s="74">
        <f>D4/F4*100</f>
        <v>48.0870220397197</v>
      </c>
    </row>
    <row r="5" ht="18.8" customHeight="true" spans="1:7">
      <c r="A5" s="68"/>
      <c r="B5" s="70"/>
      <c r="C5" s="70"/>
      <c r="D5" s="70"/>
      <c r="E5" s="74">
        <v>100</v>
      </c>
      <c r="F5" s="70"/>
      <c r="G5" s="74"/>
    </row>
    <row r="6" ht="18.8" customHeight="true" spans="1:7">
      <c r="A6" s="68" t="s">
        <v>27</v>
      </c>
      <c r="B6" s="69">
        <v>12400.79</v>
      </c>
      <c r="C6" s="69">
        <v>4865.57</v>
      </c>
      <c r="D6" s="71">
        <v>4865.57</v>
      </c>
      <c r="E6" s="74">
        <v>100</v>
      </c>
      <c r="F6" s="70"/>
      <c r="G6" s="74"/>
    </row>
    <row r="7" ht="18.8" customHeight="true" spans="1:7">
      <c r="A7" s="68"/>
      <c r="B7" s="72"/>
      <c r="C7" s="72"/>
      <c r="D7" s="72"/>
      <c r="E7" s="74"/>
      <c r="F7" s="72"/>
      <c r="G7" s="74"/>
    </row>
    <row r="8" ht="18.8" customHeight="true" spans="1:7">
      <c r="A8" s="68"/>
      <c r="B8" s="72"/>
      <c r="C8" s="72"/>
      <c r="D8" s="72"/>
      <c r="E8" s="74"/>
      <c r="F8" s="72"/>
      <c r="G8" s="74"/>
    </row>
    <row r="9" ht="18.8" customHeight="true" spans="1:7">
      <c r="A9" s="68"/>
      <c r="B9" s="72"/>
      <c r="C9" s="72"/>
      <c r="D9" s="72"/>
      <c r="E9" s="74"/>
      <c r="F9" s="72"/>
      <c r="G9" s="74"/>
    </row>
    <row r="10" ht="18.8" customHeight="true" spans="1:7">
      <c r="A10" s="68"/>
      <c r="B10" s="72"/>
      <c r="C10" s="72"/>
      <c r="D10" s="72"/>
      <c r="E10" s="74"/>
      <c r="F10" s="72"/>
      <c r="G10" s="74"/>
    </row>
    <row r="11" ht="18.8" customHeight="true" spans="1:7">
      <c r="A11" s="13"/>
      <c r="B11" s="25"/>
      <c r="C11" s="25"/>
      <c r="D11" s="25"/>
      <c r="E11" s="25"/>
      <c r="F11" s="25"/>
      <c r="G11" s="25"/>
    </row>
    <row r="12" ht="18.8" customHeight="true" spans="1:7">
      <c r="A12" s="73"/>
      <c r="B12" s="72"/>
      <c r="C12" s="72"/>
      <c r="D12" s="72"/>
      <c r="E12" s="74"/>
      <c r="F12" s="72"/>
      <c r="G12" s="74"/>
    </row>
    <row r="13" ht="18.8" customHeight="true" spans="1:7">
      <c r="A13" s="73" t="s">
        <v>364</v>
      </c>
      <c r="B13" s="69">
        <v>12400.79</v>
      </c>
      <c r="C13" s="69">
        <v>5624.41206</v>
      </c>
      <c r="D13" s="69">
        <v>5624.41206</v>
      </c>
      <c r="E13" s="75">
        <v>100</v>
      </c>
      <c r="F13" s="76">
        <v>1578.06</v>
      </c>
      <c r="G13" s="75">
        <f>D13/F13*100</f>
        <v>356.413067944185</v>
      </c>
    </row>
    <row r="14" ht="14.3" customHeight="true"/>
    <row r="15" ht="17.3" customHeight="true" spans="1:3">
      <c r="A15" s="30"/>
      <c r="B15" s="30"/>
      <c r="C15" s="30"/>
    </row>
    <row r="16" ht="14.3" customHeight="true" spans="1:1">
      <c r="A16" s="16" t="s">
        <v>365</v>
      </c>
    </row>
  </sheetData>
  <mergeCells count="3">
    <mergeCell ref="A1:G1"/>
    <mergeCell ref="F2:G2"/>
    <mergeCell ref="A15:C15"/>
  </mergeCells>
  <pageMargins left="0.75" right="0.75" top="0.39300000667572" bottom="0.268999993801117"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workbookViewId="0">
      <selection activeCell="E22" sqref="E22"/>
    </sheetView>
  </sheetViews>
  <sheetFormatPr defaultColWidth="10" defaultRowHeight="13.5" outlineLevelCol="7"/>
  <cols>
    <col min="1" max="1" width="6.78333333333333" customWidth="true"/>
    <col min="2" max="2" width="26.1916666666667" customWidth="true"/>
    <col min="3" max="3" width="12.4916666666667" customWidth="true"/>
    <col min="4" max="4" width="15.2" customWidth="true"/>
    <col min="5" max="5" width="12.4916666666667" customWidth="true"/>
    <col min="6" max="8" width="12.4833333333333" customWidth="true"/>
    <col min="9" max="9" width="9.76666666666667" customWidth="true"/>
  </cols>
  <sheetData>
    <row r="1" customFormat="true" ht="41.45" customHeight="true" spans="1:8">
      <c r="A1" s="16"/>
      <c r="B1" s="17" t="s">
        <v>7</v>
      </c>
      <c r="C1" s="17"/>
      <c r="D1" s="17"/>
      <c r="E1" s="17"/>
      <c r="F1" s="17"/>
      <c r="G1" s="17"/>
      <c r="H1" s="17"/>
    </row>
    <row r="2" customFormat="true" ht="24.1" customHeight="true" spans="2:8">
      <c r="B2" s="44"/>
      <c r="C2" s="16"/>
      <c r="D2" s="16"/>
      <c r="E2" s="16"/>
      <c r="F2" s="16"/>
      <c r="G2" s="8" t="s">
        <v>16</v>
      </c>
      <c r="H2" s="8"/>
    </row>
    <row r="3" customFormat="true" ht="40.7" customHeight="true" spans="1:8">
      <c r="A3" s="49" t="s">
        <v>30</v>
      </c>
      <c r="B3" s="49" t="s">
        <v>17</v>
      </c>
      <c r="C3" s="49" t="s">
        <v>18</v>
      </c>
      <c r="D3" s="49" t="s">
        <v>19</v>
      </c>
      <c r="E3" s="49" t="s">
        <v>20</v>
      </c>
      <c r="F3" s="49" t="s">
        <v>21</v>
      </c>
      <c r="G3" s="49" t="s">
        <v>22</v>
      </c>
      <c r="H3" s="49" t="s">
        <v>23</v>
      </c>
    </row>
    <row r="4" customFormat="true" ht="22.75" customHeight="true" spans="1:8">
      <c r="A4" s="50" t="s">
        <v>88</v>
      </c>
      <c r="B4" s="51" t="s">
        <v>89</v>
      </c>
      <c r="C4" s="52"/>
      <c r="D4" s="53">
        <v>2.52</v>
      </c>
      <c r="E4" s="53">
        <v>2.52</v>
      </c>
      <c r="F4" s="64">
        <f t="shared" ref="F4:F15" si="0">E4/D4*100</f>
        <v>100</v>
      </c>
      <c r="G4" s="52">
        <v>2.52</v>
      </c>
      <c r="H4" s="64">
        <f t="shared" ref="H4:H10" si="1">E4/G4*100</f>
        <v>100</v>
      </c>
    </row>
    <row r="5" customFormat="true" ht="22.75" customHeight="true" spans="1:8">
      <c r="A5" s="54" t="s">
        <v>366</v>
      </c>
      <c r="B5" s="55" t="s">
        <v>367</v>
      </c>
      <c r="C5" s="56"/>
      <c r="D5" s="57">
        <v>2.52</v>
      </c>
      <c r="E5" s="57">
        <v>2.52</v>
      </c>
      <c r="F5" s="65">
        <f t="shared" si="0"/>
        <v>100</v>
      </c>
      <c r="G5" s="56">
        <v>2.52</v>
      </c>
      <c r="H5" s="65">
        <f t="shared" si="1"/>
        <v>100</v>
      </c>
    </row>
    <row r="6" customFormat="true" ht="22.75" customHeight="true" spans="1:8">
      <c r="A6" s="54" t="s">
        <v>368</v>
      </c>
      <c r="B6" s="55" t="s">
        <v>369</v>
      </c>
      <c r="C6" s="56"/>
      <c r="D6" s="57">
        <v>2.52</v>
      </c>
      <c r="E6" s="57">
        <v>2.52</v>
      </c>
      <c r="F6" s="65">
        <f t="shared" si="0"/>
        <v>100</v>
      </c>
      <c r="G6" s="56">
        <v>2.52</v>
      </c>
      <c r="H6" s="65">
        <f t="shared" si="1"/>
        <v>100</v>
      </c>
    </row>
    <row r="7" customFormat="true" ht="22.75" customHeight="true" spans="1:8">
      <c r="A7" s="50" t="s">
        <v>207</v>
      </c>
      <c r="B7" s="51" t="s">
        <v>208</v>
      </c>
      <c r="C7" s="52">
        <v>12386.79</v>
      </c>
      <c r="D7" s="58">
        <v>5547.858446</v>
      </c>
      <c r="E7" s="58">
        <v>5547.858446</v>
      </c>
      <c r="F7" s="64">
        <f t="shared" si="0"/>
        <v>100</v>
      </c>
      <c r="G7" s="52">
        <v>1560.538526</v>
      </c>
      <c r="H7" s="64">
        <f t="shared" si="1"/>
        <v>355.509226691146</v>
      </c>
    </row>
    <row r="8" customFormat="true" ht="22.75" customHeight="true" spans="1:8">
      <c r="A8" s="54" t="s">
        <v>370</v>
      </c>
      <c r="B8" s="55" t="s">
        <v>371</v>
      </c>
      <c r="C8" s="56">
        <v>12386.79</v>
      </c>
      <c r="D8" s="59">
        <v>5547.858446</v>
      </c>
      <c r="E8" s="59">
        <v>5547.858446</v>
      </c>
      <c r="F8" s="65">
        <f t="shared" si="0"/>
        <v>100</v>
      </c>
      <c r="G8" s="52">
        <v>1560.538526</v>
      </c>
      <c r="H8" s="64">
        <f t="shared" si="1"/>
        <v>355.509226691146</v>
      </c>
    </row>
    <row r="9" customFormat="true" ht="22.75" customHeight="true" spans="1:8">
      <c r="A9" s="54" t="s">
        <v>372</v>
      </c>
      <c r="B9" s="55" t="s">
        <v>373</v>
      </c>
      <c r="C9" s="56">
        <v>185.05</v>
      </c>
      <c r="D9" s="59">
        <v>15.41063</v>
      </c>
      <c r="E9" s="59">
        <v>15.41063</v>
      </c>
      <c r="F9" s="65">
        <f t="shared" si="0"/>
        <v>100</v>
      </c>
      <c r="G9" s="56">
        <v>318.6099</v>
      </c>
      <c r="H9" s="65">
        <f t="shared" si="1"/>
        <v>4.83683338151137</v>
      </c>
    </row>
    <row r="10" customFormat="true" ht="22.75" customHeight="true" spans="1:8">
      <c r="A10" s="54" t="s">
        <v>374</v>
      </c>
      <c r="B10" s="55" t="s">
        <v>375</v>
      </c>
      <c r="C10" s="56">
        <v>11756.57</v>
      </c>
      <c r="D10" s="59">
        <v>5083.961616</v>
      </c>
      <c r="E10" s="59">
        <v>5083.961616</v>
      </c>
      <c r="F10" s="65">
        <f t="shared" si="0"/>
        <v>100</v>
      </c>
      <c r="G10" s="56">
        <v>1181.942426</v>
      </c>
      <c r="H10" s="65">
        <f t="shared" si="1"/>
        <v>430.136147426863</v>
      </c>
    </row>
    <row r="11" customFormat="true" ht="22.75" customHeight="true" spans="1:8">
      <c r="A11" s="54" t="s">
        <v>376</v>
      </c>
      <c r="B11" s="55" t="s">
        <v>377</v>
      </c>
      <c r="C11" s="56">
        <v>400</v>
      </c>
      <c r="D11" s="59">
        <v>400</v>
      </c>
      <c r="E11" s="59">
        <v>400</v>
      </c>
      <c r="F11" s="65">
        <f t="shared" si="0"/>
        <v>100</v>
      </c>
      <c r="G11" s="56"/>
      <c r="H11" s="64"/>
    </row>
    <row r="12" customFormat="true" ht="22.75" customHeight="true" spans="1:8">
      <c r="A12" s="54" t="s">
        <v>378</v>
      </c>
      <c r="B12" s="55" t="s">
        <v>379</v>
      </c>
      <c r="C12" s="56">
        <v>45.17</v>
      </c>
      <c r="D12" s="59">
        <v>48.4862</v>
      </c>
      <c r="E12" s="59">
        <v>48.4862</v>
      </c>
      <c r="F12" s="65">
        <f t="shared" si="0"/>
        <v>100</v>
      </c>
      <c r="G12" s="56">
        <v>59.9862</v>
      </c>
      <c r="H12" s="64">
        <f t="shared" ref="H12:H15" si="2">E12/G12*100</f>
        <v>80.8289239858501</v>
      </c>
    </row>
    <row r="13" customFormat="true" ht="22.75" customHeight="true" spans="1:8">
      <c r="A13" s="50" t="s">
        <v>380</v>
      </c>
      <c r="B13" s="51" t="s">
        <v>381</v>
      </c>
      <c r="C13" s="52">
        <v>14</v>
      </c>
      <c r="D13" s="58">
        <v>74.02816</v>
      </c>
      <c r="E13" s="58">
        <v>74.02816</v>
      </c>
      <c r="F13" s="64">
        <f t="shared" si="0"/>
        <v>100</v>
      </c>
      <c r="G13" s="52">
        <v>15</v>
      </c>
      <c r="H13" s="64">
        <f t="shared" si="2"/>
        <v>493.521066666667</v>
      </c>
    </row>
    <row r="14" customFormat="true" ht="22.75" customHeight="true" spans="1:8">
      <c r="A14" s="54" t="s">
        <v>382</v>
      </c>
      <c r="B14" s="55" t="s">
        <v>383</v>
      </c>
      <c r="C14" s="56">
        <v>14</v>
      </c>
      <c r="D14" s="59">
        <v>74.02816</v>
      </c>
      <c r="E14" s="59">
        <v>74.02816</v>
      </c>
      <c r="F14" s="65">
        <f t="shared" si="0"/>
        <v>100</v>
      </c>
      <c r="G14" s="52">
        <v>15</v>
      </c>
      <c r="H14" s="64">
        <f t="shared" si="2"/>
        <v>493.521066666667</v>
      </c>
    </row>
    <row r="15" customFormat="true" ht="22.75" customHeight="true" spans="1:8">
      <c r="A15" s="54" t="s">
        <v>384</v>
      </c>
      <c r="B15" s="55" t="s">
        <v>385</v>
      </c>
      <c r="C15" s="56">
        <v>14</v>
      </c>
      <c r="D15" s="59">
        <v>74.02816</v>
      </c>
      <c r="E15" s="59">
        <v>74.02816</v>
      </c>
      <c r="F15" s="65">
        <f t="shared" si="0"/>
        <v>100</v>
      </c>
      <c r="G15" s="56">
        <v>15</v>
      </c>
      <c r="H15" s="65">
        <f t="shared" si="2"/>
        <v>493.521066666667</v>
      </c>
    </row>
    <row r="16" customFormat="true" ht="24.1" customHeight="true" spans="1:8">
      <c r="A16" s="60"/>
      <c r="B16" s="61" t="s">
        <v>303</v>
      </c>
      <c r="C16" s="62"/>
      <c r="D16" s="62"/>
      <c r="E16" s="62"/>
      <c r="F16" s="65"/>
      <c r="G16" s="66"/>
      <c r="H16" s="65"/>
    </row>
    <row r="17" customFormat="true" ht="24.1" customHeight="true" spans="1:8">
      <c r="A17" s="60"/>
      <c r="B17" s="61" t="s">
        <v>305</v>
      </c>
      <c r="C17" s="62"/>
      <c r="D17" s="62"/>
      <c r="E17" s="62"/>
      <c r="F17" s="65"/>
      <c r="G17" s="67"/>
      <c r="H17" s="65"/>
    </row>
    <row r="18" customFormat="true" ht="24.1" customHeight="true" spans="1:8">
      <c r="A18" s="60"/>
      <c r="B18" s="61" t="s">
        <v>386</v>
      </c>
      <c r="C18" s="63">
        <f t="shared" ref="C18:G18" si="3">C13+C7+C4</f>
        <v>12400.79</v>
      </c>
      <c r="D18" s="63">
        <f t="shared" si="3"/>
        <v>5624.406606</v>
      </c>
      <c r="E18" s="63">
        <f t="shared" si="3"/>
        <v>5624.406606</v>
      </c>
      <c r="F18" s="64">
        <f>E18/D18*100</f>
        <v>100</v>
      </c>
      <c r="G18" s="64">
        <f t="shared" si="3"/>
        <v>1578.058526</v>
      </c>
      <c r="H18" s="64">
        <f>E18/G18*100</f>
        <v>356.413055240513</v>
      </c>
    </row>
    <row r="19" ht="14.3" customHeight="true"/>
    <row r="20" customFormat="true" ht="18.05" customHeight="true" spans="2:4">
      <c r="B20" s="30"/>
      <c r="C20" s="30"/>
      <c r="D20" s="30"/>
    </row>
  </sheetData>
  <mergeCells count="3">
    <mergeCell ref="B1:H1"/>
    <mergeCell ref="G2:H2"/>
    <mergeCell ref="B20:D20"/>
  </mergeCells>
  <pageMargins left="0.75" right="0.75" top="0.39300000667572" bottom="0.268999993801117"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A18" sqref="A18"/>
    </sheetView>
  </sheetViews>
  <sheetFormatPr defaultColWidth="10" defaultRowHeight="13.5" outlineLevelCol="5"/>
  <cols>
    <col min="1" max="1" width="49.2583333333333" customWidth="true"/>
    <col min="2" max="2" width="17.2333333333333" customWidth="true"/>
    <col min="3" max="3" width="18.8666666666667" customWidth="true"/>
    <col min="4" max="6" width="17.2333333333333" customWidth="true"/>
    <col min="7" max="7" width="9.76666666666667" customWidth="true"/>
  </cols>
  <sheetData>
    <row r="1" ht="49.7" customHeight="true" spans="1:6">
      <c r="A1" s="45" t="s">
        <v>387</v>
      </c>
      <c r="B1" s="45"/>
      <c r="C1" s="45"/>
      <c r="D1" s="45"/>
      <c r="E1" s="45"/>
      <c r="F1" s="45"/>
    </row>
    <row r="2" ht="24.85" customHeight="true" spans="1:6">
      <c r="A2" s="7"/>
      <c r="B2" s="4"/>
      <c r="D2" s="4"/>
      <c r="E2" s="18" t="s">
        <v>16</v>
      </c>
      <c r="F2" s="18"/>
    </row>
    <row r="3" ht="33.9" customHeight="true" spans="1:6">
      <c r="A3" s="19" t="s">
        <v>388</v>
      </c>
      <c r="B3" s="19" t="s">
        <v>18</v>
      </c>
      <c r="C3" s="19" t="s">
        <v>19</v>
      </c>
      <c r="D3" s="19" t="s">
        <v>20</v>
      </c>
      <c r="E3" s="19" t="s">
        <v>21</v>
      </c>
      <c r="F3" s="19" t="s">
        <v>23</v>
      </c>
    </row>
    <row r="4" ht="23.35" customHeight="true" spans="1:6">
      <c r="A4" s="46" t="s">
        <v>389</v>
      </c>
      <c r="B4" s="47"/>
      <c r="C4" s="47"/>
      <c r="D4" s="47"/>
      <c r="E4" s="47"/>
      <c r="F4" s="47"/>
    </row>
    <row r="5" ht="23.35" customHeight="true" spans="1:6">
      <c r="A5" s="48" t="s">
        <v>390</v>
      </c>
      <c r="B5" s="47"/>
      <c r="C5" s="47"/>
      <c r="D5" s="47"/>
      <c r="E5" s="47"/>
      <c r="F5" s="47"/>
    </row>
    <row r="6" ht="23.35" customHeight="true" spans="1:6">
      <c r="A6" s="48"/>
      <c r="B6" s="47"/>
      <c r="C6" s="47"/>
      <c r="D6" s="47"/>
      <c r="E6" s="47"/>
      <c r="F6" s="47"/>
    </row>
    <row r="7" ht="23.35" customHeight="true" spans="1:6">
      <c r="A7" s="46" t="s">
        <v>391</v>
      </c>
      <c r="B7" s="47"/>
      <c r="C7" s="47"/>
      <c r="D7" s="47"/>
      <c r="E7" s="47"/>
      <c r="F7" s="47"/>
    </row>
    <row r="8" ht="23.35" customHeight="true" spans="1:6">
      <c r="A8" s="46" t="s">
        <v>392</v>
      </c>
      <c r="B8" s="47"/>
      <c r="C8" s="47"/>
      <c r="D8" s="47"/>
      <c r="E8" s="47"/>
      <c r="F8" s="47"/>
    </row>
    <row r="9" ht="14.3" customHeight="true" spans="1:6">
      <c r="A9" s="30"/>
      <c r="B9" s="4"/>
      <c r="D9" s="4"/>
      <c r="E9" s="4"/>
      <c r="F9" s="4"/>
    </row>
    <row r="10" ht="21.85" customHeight="true" spans="1:6">
      <c r="A10" s="30" t="s">
        <v>393</v>
      </c>
      <c r="B10" s="4"/>
      <c r="D10" s="4"/>
      <c r="E10" s="4"/>
      <c r="F10" s="4"/>
    </row>
  </sheetData>
  <mergeCells count="2">
    <mergeCell ref="A1:F1"/>
    <mergeCell ref="E2:F2"/>
  </mergeCells>
  <pageMargins left="0.75" right="0.75" top="0.268999993801117" bottom="0.268999993801117" header="0" footer="0"/>
  <pageSetup paperSize="9" scale="96"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A12" sqref="A12"/>
    </sheetView>
  </sheetViews>
  <sheetFormatPr defaultColWidth="10" defaultRowHeight="13.5" outlineLevelCol="5"/>
  <cols>
    <col min="1" max="1" width="49.2583333333333" customWidth="true"/>
    <col min="2" max="2" width="17.2333333333333" customWidth="true"/>
    <col min="3" max="3" width="19" customWidth="true"/>
    <col min="4" max="6" width="17.2333333333333" customWidth="true"/>
    <col min="7" max="7" width="9.76666666666667" customWidth="true"/>
  </cols>
  <sheetData>
    <row r="1" ht="49.7" customHeight="true" spans="1:6">
      <c r="A1" s="45" t="s">
        <v>394</v>
      </c>
      <c r="B1" s="45"/>
      <c r="C1" s="45"/>
      <c r="D1" s="45"/>
      <c r="E1" s="45"/>
      <c r="F1" s="45"/>
    </row>
    <row r="2" ht="24.85" customHeight="true" spans="1:6">
      <c r="A2" s="7"/>
      <c r="B2" s="4"/>
      <c r="D2" s="4"/>
      <c r="E2" s="18" t="s">
        <v>16</v>
      </c>
      <c r="F2" s="18"/>
    </row>
    <row r="3" ht="33.9" customHeight="true" spans="1:6">
      <c r="A3" s="19" t="s">
        <v>388</v>
      </c>
      <c r="B3" s="19" t="s">
        <v>18</v>
      </c>
      <c r="C3" s="19" t="s">
        <v>19</v>
      </c>
      <c r="D3" s="19" t="s">
        <v>20</v>
      </c>
      <c r="E3" s="19" t="s">
        <v>21</v>
      </c>
      <c r="F3" s="19" t="s">
        <v>23</v>
      </c>
    </row>
    <row r="4" ht="23.35" customHeight="true" spans="1:6">
      <c r="A4" s="46" t="s">
        <v>395</v>
      </c>
      <c r="B4" s="47"/>
      <c r="C4" s="13"/>
      <c r="D4" s="47"/>
      <c r="E4" s="47"/>
      <c r="F4" s="47"/>
    </row>
    <row r="5" ht="23.35" customHeight="true" spans="1:6">
      <c r="A5" s="46" t="s">
        <v>396</v>
      </c>
      <c r="B5" s="47"/>
      <c r="C5" s="13"/>
      <c r="D5" s="47"/>
      <c r="E5" s="47"/>
      <c r="F5" s="47"/>
    </row>
    <row r="6" ht="23.35" customHeight="true" spans="1:6">
      <c r="A6" s="48" t="s">
        <v>397</v>
      </c>
      <c r="B6" s="47"/>
      <c r="C6" s="13"/>
      <c r="D6" s="47"/>
      <c r="E6" s="47"/>
      <c r="F6" s="47"/>
    </row>
    <row r="7" ht="23.35" customHeight="true" spans="1:6">
      <c r="A7" s="48"/>
      <c r="B7" s="47"/>
      <c r="C7" s="13"/>
      <c r="D7" s="47"/>
      <c r="E7" s="47"/>
      <c r="F7" s="47"/>
    </row>
    <row r="8" ht="23.35" customHeight="true" spans="1:6">
      <c r="A8" s="46" t="s">
        <v>398</v>
      </c>
      <c r="B8" s="47"/>
      <c r="C8" s="13"/>
      <c r="D8" s="47"/>
      <c r="E8" s="47"/>
      <c r="F8" s="47"/>
    </row>
    <row r="9" ht="23.35" customHeight="true" spans="1:6">
      <c r="A9" s="46" t="s">
        <v>303</v>
      </c>
      <c r="B9" s="47"/>
      <c r="C9" s="13"/>
      <c r="D9" s="47"/>
      <c r="E9" s="47"/>
      <c r="F9" s="47"/>
    </row>
    <row r="10" ht="23.35" customHeight="true" spans="1:6">
      <c r="A10" s="46" t="s">
        <v>399</v>
      </c>
      <c r="B10" s="47"/>
      <c r="C10" s="13"/>
      <c r="D10" s="47"/>
      <c r="E10" s="47"/>
      <c r="F10" s="47"/>
    </row>
    <row r="11" ht="14.3" customHeight="true" spans="1:6">
      <c r="A11" s="30"/>
      <c r="B11" s="4"/>
      <c r="D11" s="4"/>
      <c r="E11" s="4"/>
      <c r="F11" s="4"/>
    </row>
    <row r="12" ht="21.85" customHeight="true" spans="1:6">
      <c r="A12" s="29" t="s">
        <v>400</v>
      </c>
      <c r="B12" s="4"/>
      <c r="D12" s="4"/>
      <c r="E12" s="4"/>
      <c r="F12" s="4"/>
    </row>
  </sheetData>
  <mergeCells count="2">
    <mergeCell ref="A1:F1"/>
    <mergeCell ref="E2:F2"/>
  </mergeCells>
  <pageMargins left="0.75" right="0.75" top="0.268999993801117" bottom="0.268999993801117" header="0" footer="0"/>
  <pageSetup paperSize="9" scale="96"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416666666667" customWidth="true"/>
    <col min="2" max="6" width="15.875" customWidth="true"/>
    <col min="7" max="7" width="9.76666666666667" customWidth="true"/>
  </cols>
  <sheetData>
    <row r="1" ht="44.45" customHeight="true" spans="1:6">
      <c r="A1" s="17" t="s">
        <v>10</v>
      </c>
      <c r="B1" s="17"/>
      <c r="C1" s="17"/>
      <c r="D1" s="17"/>
      <c r="E1" s="17"/>
      <c r="F1" s="17"/>
    </row>
    <row r="2" ht="44.45" customHeight="true" spans="1:6">
      <c r="A2" s="7"/>
      <c r="B2" s="41"/>
      <c r="C2" s="41"/>
      <c r="D2" s="41"/>
      <c r="E2" s="18" t="s">
        <v>16</v>
      </c>
      <c r="F2" s="18"/>
    </row>
    <row r="3" ht="44.45" customHeight="true" spans="1:6">
      <c r="A3" s="19" t="s">
        <v>17</v>
      </c>
      <c r="B3" s="19" t="s">
        <v>18</v>
      </c>
      <c r="C3" s="19" t="s">
        <v>19</v>
      </c>
      <c r="D3" s="19" t="s">
        <v>20</v>
      </c>
      <c r="E3" s="19" t="s">
        <v>21</v>
      </c>
      <c r="F3" s="19" t="s">
        <v>23</v>
      </c>
    </row>
    <row r="4" ht="24.1" customHeight="true" spans="1:6">
      <c r="A4" s="42" t="s">
        <v>401</v>
      </c>
      <c r="B4" s="43"/>
      <c r="C4" s="43"/>
      <c r="D4" s="43"/>
      <c r="E4" s="43"/>
      <c r="F4" s="43"/>
    </row>
    <row r="5" ht="24.1" customHeight="true" spans="1:6">
      <c r="A5" s="42" t="s">
        <v>402</v>
      </c>
      <c r="B5" s="43"/>
      <c r="C5" s="43"/>
      <c r="D5" s="43"/>
      <c r="E5" s="43"/>
      <c r="F5" s="43"/>
    </row>
    <row r="6" spans="1:6">
      <c r="A6" s="44"/>
      <c r="B6" s="41"/>
      <c r="C6" s="41"/>
      <c r="D6" s="41"/>
      <c r="E6" s="41"/>
      <c r="F6" s="41"/>
    </row>
    <row r="7" spans="1:6">
      <c r="A7" s="44" t="s">
        <v>403</v>
      </c>
      <c r="B7" s="44"/>
      <c r="C7" s="44"/>
      <c r="D7" s="44"/>
      <c r="E7" s="41"/>
      <c r="F7" s="41"/>
    </row>
  </sheetData>
  <mergeCells count="3">
    <mergeCell ref="A1:F1"/>
    <mergeCell ref="E2:F2"/>
    <mergeCell ref="A7:D7"/>
  </mergeCells>
  <pageMargins left="0.75" right="0.75" top="0.708333333333333"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2023-08-17T22:18:00Z</dcterms:created>
  <dcterms:modified xsi:type="dcterms:W3CDTF">2024-08-12T09:10:53Z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