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45" activeTab="2"/>
  </bookViews>
  <sheets>
    <sheet name="封面" sheetId="1" r:id="rId1"/>
    <sheet name="1.1" sheetId="2" r:id="rId2"/>
    <sheet name="1.2" sheetId="3" r:id="rId3"/>
    <sheet name="1.3" sheetId="4" r:id="rId4"/>
    <sheet name="2.1" sheetId="5" r:id="rId5"/>
    <sheet name="2.2" sheetId="6" r:id="rId6"/>
    <sheet name="3.1" sheetId="7" r:id="rId7"/>
    <sheet name="3.2" sheetId="8" r:id="rId8"/>
    <sheet name="4.1" sheetId="9" r:id="rId9"/>
    <sheet name="4.2" sheetId="10" r:id="rId10"/>
    <sheet name="5.1" sheetId="11" r:id="rId11"/>
    <sheet name="5.2" sheetId="12" r:id="rId12"/>
    <sheet name="5.3" sheetId="13" r:id="rId13"/>
    <sheet name="5.4" sheetId="14" r:id="rId14"/>
  </sheets>
  <externalReferences>
    <externalReference r:id="rId15"/>
  </externalReferences>
  <definedNames>
    <definedName name="_xlnm._FilterDatabase" localSheetId="2" hidden="1">'1.2'!$A$3:$H$185</definedName>
  </definedNames>
  <calcPr calcId="144525"/>
</workbook>
</file>

<file path=xl/sharedStrings.xml><?xml version="1.0" encoding="utf-8"?>
<sst xmlns="http://schemas.openxmlformats.org/spreadsheetml/2006/main" count="625" uniqueCount="521">
  <si>
    <t>目         录</t>
  </si>
  <si>
    <t>编报单位：上海市崇明区陈家镇人民政府</t>
  </si>
  <si>
    <t>2024年一般公共预算收入决算情况表</t>
  </si>
  <si>
    <t>2024年一般公共预算支出决算情况表</t>
  </si>
  <si>
    <t>2024年一般公共预算基本支出决算情况表</t>
  </si>
  <si>
    <t>2024年政府性基金收入决算情况表</t>
  </si>
  <si>
    <t>2024年政府性基金支出决算情况表</t>
  </si>
  <si>
    <t>2024年国有资本收入决算表</t>
  </si>
  <si>
    <t>2024年国有资本支出决算表</t>
  </si>
  <si>
    <t>2024年社会保险基金收入决算情况表</t>
  </si>
  <si>
    <t>2024年社会保险基金支出决算情况表</t>
  </si>
  <si>
    <t>2024年乡镇对村级转移支付决算情况表</t>
  </si>
  <si>
    <t>2024年“三公”经费决算情况表</t>
  </si>
  <si>
    <t>2024年乡镇基本建设支出决算情况表</t>
  </si>
  <si>
    <t>2024年政府收支决算情况说明</t>
  </si>
  <si>
    <t>单位：万元(列至佰元)</t>
  </si>
  <si>
    <t>项    目</t>
  </si>
  <si>
    <t>年初预算数</t>
  </si>
  <si>
    <t>经人大批准的调整后预算数</t>
  </si>
  <si>
    <t>决算数</t>
  </si>
  <si>
    <t>决算数为调整后预算数的%</t>
  </si>
  <si>
    <t>上年决算数</t>
  </si>
  <si>
    <t>决算数为上年决算数的%</t>
  </si>
  <si>
    <t xml:space="preserve">  1.一般性转移支付</t>
  </si>
  <si>
    <t xml:space="preserve">  2.专项转移支付</t>
  </si>
  <si>
    <t>一般公共预算收入合计</t>
  </si>
  <si>
    <t>上年结转收入</t>
  </si>
  <si>
    <t>动用预算稳定调节基金</t>
  </si>
  <si>
    <t>总    计</t>
  </si>
  <si>
    <t>科目编码</t>
  </si>
  <si>
    <t>201</t>
  </si>
  <si>
    <t>一般公共服务支出</t>
  </si>
  <si>
    <t>20101</t>
  </si>
  <si>
    <t>人大事务</t>
  </si>
  <si>
    <t>2010107</t>
  </si>
  <si>
    <t>人大代表履职能力提升</t>
  </si>
  <si>
    <t>2010108</t>
  </si>
  <si>
    <t>代表工作</t>
  </si>
  <si>
    <t>2010199</t>
  </si>
  <si>
    <t>其他人大事务支出</t>
  </si>
  <si>
    <t>20103</t>
  </si>
  <si>
    <t>政府办公厅（室）及相关机构事务</t>
  </si>
  <si>
    <t>2010301</t>
  </si>
  <si>
    <t>行政运行</t>
  </si>
  <si>
    <t>20105</t>
  </si>
  <si>
    <t>统计信息事务</t>
  </si>
  <si>
    <t>2010505</t>
  </si>
  <si>
    <t>专项统计业务</t>
  </si>
  <si>
    <t>2010507</t>
  </si>
  <si>
    <t>专项普查活动</t>
  </si>
  <si>
    <t>20106</t>
  </si>
  <si>
    <t>财政事务</t>
  </si>
  <si>
    <t>2010699</t>
  </si>
  <si>
    <t>其他财政事务支出</t>
  </si>
  <si>
    <t>20111</t>
  </si>
  <si>
    <t>纪检监察事务</t>
  </si>
  <si>
    <t>2011101</t>
  </si>
  <si>
    <t>20113</t>
  </si>
  <si>
    <t>商贸事务</t>
  </si>
  <si>
    <t>2011399</t>
  </si>
  <si>
    <t>其他商贸事务支出</t>
  </si>
  <si>
    <t>20129</t>
  </si>
  <si>
    <t>群众团体事务</t>
  </si>
  <si>
    <t>2012901</t>
  </si>
  <si>
    <t>2012999</t>
  </si>
  <si>
    <t>其他群众团体事务支出</t>
  </si>
  <si>
    <t>20132</t>
  </si>
  <si>
    <t>组织事务</t>
  </si>
  <si>
    <t>2013201</t>
  </si>
  <si>
    <t>2013299</t>
  </si>
  <si>
    <t>其他组织事务支出</t>
  </si>
  <si>
    <t>20133</t>
  </si>
  <si>
    <t>宣传事务</t>
  </si>
  <si>
    <t>2013399</t>
  </si>
  <si>
    <t>其他宣传事务支出</t>
  </si>
  <si>
    <t>20134</t>
  </si>
  <si>
    <t>统战事务</t>
  </si>
  <si>
    <t>2013401</t>
  </si>
  <si>
    <t>20136</t>
  </si>
  <si>
    <t>其他共产党事务支出</t>
  </si>
  <si>
    <t>2013650</t>
  </si>
  <si>
    <t>事业运行</t>
  </si>
  <si>
    <t>2013699</t>
  </si>
  <si>
    <t>20199</t>
  </si>
  <si>
    <t>其他一般公共服务支出</t>
  </si>
  <si>
    <t>2019999</t>
  </si>
  <si>
    <t>205</t>
  </si>
  <si>
    <t>教育支出</t>
  </si>
  <si>
    <t>20501</t>
  </si>
  <si>
    <t>教育管理事务</t>
  </si>
  <si>
    <t>2050199</t>
  </si>
  <si>
    <t>其他教育管理事务支出</t>
  </si>
  <si>
    <t>20504</t>
  </si>
  <si>
    <t>成人教育</t>
  </si>
  <si>
    <t>2050499</t>
  </si>
  <si>
    <t>其他成人教育支出</t>
  </si>
  <si>
    <t>20599</t>
  </si>
  <si>
    <t>其他教育支出</t>
  </si>
  <si>
    <t>2059999</t>
  </si>
  <si>
    <t>科学技术支出</t>
  </si>
  <si>
    <t>科技条件与服务支出</t>
  </si>
  <si>
    <t>其他科技条件与服务支出</t>
  </si>
  <si>
    <t>20699</t>
  </si>
  <si>
    <t>其他科学技术支出</t>
  </si>
  <si>
    <t>2069999</t>
  </si>
  <si>
    <t>207</t>
  </si>
  <si>
    <t>文化旅游体育与传媒支出</t>
  </si>
  <si>
    <t>20701</t>
  </si>
  <si>
    <t>文化和旅游</t>
  </si>
  <si>
    <t>2070109</t>
  </si>
  <si>
    <t>群众文化</t>
  </si>
  <si>
    <t>2070199</t>
  </si>
  <si>
    <t>其他文化和旅游支出</t>
  </si>
  <si>
    <t>20703</t>
  </si>
  <si>
    <t>体育</t>
  </si>
  <si>
    <t>2070308</t>
  </si>
  <si>
    <t>群众体育</t>
  </si>
  <si>
    <t>20706</t>
  </si>
  <si>
    <t>新闻出版电影</t>
  </si>
  <si>
    <t>2070699</t>
  </si>
  <si>
    <t>其他新闻出版电影支出</t>
  </si>
  <si>
    <t>20799</t>
  </si>
  <si>
    <t>其他文化旅游体育与传媒支出</t>
  </si>
  <si>
    <t>2079999</t>
  </si>
  <si>
    <t>208</t>
  </si>
  <si>
    <t>社会保障和就业支出</t>
  </si>
  <si>
    <t>20802</t>
  </si>
  <si>
    <t>民政管理事务</t>
  </si>
  <si>
    <t>2080208</t>
  </si>
  <si>
    <t>基层政权建设和社区治理</t>
  </si>
  <si>
    <t>2080299</t>
  </si>
  <si>
    <t>其他民政管理事务支出</t>
  </si>
  <si>
    <t>20805</t>
  </si>
  <si>
    <t>行政事业单位养老支出</t>
  </si>
  <si>
    <t>2080501</t>
  </si>
  <si>
    <t>行政单位离退休</t>
  </si>
  <si>
    <t>2080502</t>
  </si>
  <si>
    <t>事业单位离退休</t>
  </si>
  <si>
    <t>2080505</t>
  </si>
  <si>
    <t>机关事业单位基本养老保险缴费支出</t>
  </si>
  <si>
    <t>2080506</t>
  </si>
  <si>
    <t>机关事业单位职业年金缴费支出</t>
  </si>
  <si>
    <t>2080599</t>
  </si>
  <si>
    <t>其他行政事业单位养老支出</t>
  </si>
  <si>
    <t>20807</t>
  </si>
  <si>
    <t>就业补助</t>
  </si>
  <si>
    <t>2080704</t>
  </si>
  <si>
    <t>社会保险补贴</t>
  </si>
  <si>
    <t>2080799</t>
  </si>
  <si>
    <t>其他就业补助支出</t>
  </si>
  <si>
    <t>20808</t>
  </si>
  <si>
    <t>抚恤</t>
  </si>
  <si>
    <t>2080803</t>
  </si>
  <si>
    <t>在乡复员、退伍军人生活补助</t>
  </si>
  <si>
    <t>2080806</t>
  </si>
  <si>
    <t>农村籍退役士兵老年生活补助</t>
  </si>
  <si>
    <t>2080899</t>
  </si>
  <si>
    <t>其他优抚支出</t>
  </si>
  <si>
    <t>20809</t>
  </si>
  <si>
    <t>退役安置</t>
  </si>
  <si>
    <t>2080902</t>
  </si>
  <si>
    <t>军队移交政府的离退休人员安置</t>
  </si>
  <si>
    <t>20810</t>
  </si>
  <si>
    <t>社会福利</t>
  </si>
  <si>
    <t>2081002</t>
  </si>
  <si>
    <t>老年福利</t>
  </si>
  <si>
    <t>2081006</t>
  </si>
  <si>
    <t>养老服务</t>
  </si>
  <si>
    <t>2081099</t>
  </si>
  <si>
    <t>其他社会福利支出</t>
  </si>
  <si>
    <t>20811</t>
  </si>
  <si>
    <t>残疾人事业</t>
  </si>
  <si>
    <t>2081104</t>
  </si>
  <si>
    <t>残疾人康复</t>
  </si>
  <si>
    <t>2081105</t>
  </si>
  <si>
    <t>残疾人就业</t>
  </si>
  <si>
    <t>2081199</t>
  </si>
  <si>
    <t>其他残疾人事业支出</t>
  </si>
  <si>
    <t>20816</t>
  </si>
  <si>
    <t>红十字事业</t>
  </si>
  <si>
    <t>2081602</t>
  </si>
  <si>
    <t>一般行政管理事务</t>
  </si>
  <si>
    <t>20819</t>
  </si>
  <si>
    <t>最低生活保障</t>
  </si>
  <si>
    <t>2081901</t>
  </si>
  <si>
    <t>城市最低生活保障金支出</t>
  </si>
  <si>
    <t>2081902</t>
  </si>
  <si>
    <t>农村最低生活保障金支出</t>
  </si>
  <si>
    <t>20821</t>
  </si>
  <si>
    <t>特困人员救助供养</t>
  </si>
  <si>
    <t>2082102</t>
  </si>
  <si>
    <t>农村特困人员救助供养支出</t>
  </si>
  <si>
    <t>20825</t>
  </si>
  <si>
    <t>其他生活救助</t>
  </si>
  <si>
    <t>2082501</t>
  </si>
  <si>
    <t>其他城市生活救助</t>
  </si>
  <si>
    <t>2082502</t>
  </si>
  <si>
    <t>其他农村生活救助</t>
  </si>
  <si>
    <t>20828</t>
  </si>
  <si>
    <t>退役军人管理事务</t>
  </si>
  <si>
    <t>2082899</t>
  </si>
  <si>
    <t>其他退役军人事务管理支出</t>
  </si>
  <si>
    <t>210</t>
  </si>
  <si>
    <t>卫生健康支出</t>
  </si>
  <si>
    <t>21003</t>
  </si>
  <si>
    <t>基层医疗卫生机构</t>
  </si>
  <si>
    <t>2100399</t>
  </si>
  <si>
    <t>其他基层医疗卫生机构支出</t>
  </si>
  <si>
    <t>21004</t>
  </si>
  <si>
    <t>公共卫生</t>
  </si>
  <si>
    <t>2100499</t>
  </si>
  <si>
    <t>其他公共卫生支出</t>
  </si>
  <si>
    <t>21007</t>
  </si>
  <si>
    <t>计划生育事务</t>
  </si>
  <si>
    <t>2100717</t>
  </si>
  <si>
    <t>计划生育服务</t>
  </si>
  <si>
    <t>21011</t>
  </si>
  <si>
    <t>行政事业单位医疗</t>
  </si>
  <si>
    <t>2101101</t>
  </si>
  <si>
    <t>行政单位医疗</t>
  </si>
  <si>
    <t>2101102</t>
  </si>
  <si>
    <t>事业单位医疗</t>
  </si>
  <si>
    <t>21013</t>
  </si>
  <si>
    <t>医疗救助</t>
  </si>
  <si>
    <t>2101301</t>
  </si>
  <si>
    <t>城乡医疗救助</t>
  </si>
  <si>
    <t>2101399</t>
  </si>
  <si>
    <t>其他医疗救助支出</t>
  </si>
  <si>
    <t>21014</t>
  </si>
  <si>
    <t>优抚对象医疗</t>
  </si>
  <si>
    <t>2101401</t>
  </si>
  <si>
    <t>优抚对象医疗补助</t>
  </si>
  <si>
    <t>211</t>
  </si>
  <si>
    <t>节能环保支出</t>
  </si>
  <si>
    <t>21101</t>
  </si>
  <si>
    <t>环境保护管理事务</t>
  </si>
  <si>
    <t>2110199</t>
  </si>
  <si>
    <t>其他环境保护管理事务支出</t>
  </si>
  <si>
    <t>21103</t>
  </si>
  <si>
    <t>污染防治</t>
  </si>
  <si>
    <t>2110399</t>
  </si>
  <si>
    <t>其他污染防治支出</t>
  </si>
  <si>
    <t>21111</t>
  </si>
  <si>
    <t>污染减排</t>
  </si>
  <si>
    <t>2111103</t>
  </si>
  <si>
    <t>减排专项支出</t>
  </si>
  <si>
    <t>2111199</t>
  </si>
  <si>
    <t>其他污染减排支出</t>
  </si>
  <si>
    <t>212</t>
  </si>
  <si>
    <t>城乡社区支出</t>
  </si>
  <si>
    <t>21201</t>
  </si>
  <si>
    <t>城乡社区管理事务</t>
  </si>
  <si>
    <t>2120101</t>
  </si>
  <si>
    <t>2120104</t>
  </si>
  <si>
    <t>城管执法</t>
  </si>
  <si>
    <t>2120199</t>
  </si>
  <si>
    <t>其他城乡社区管理事务支出</t>
  </si>
  <si>
    <t>21203</t>
  </si>
  <si>
    <t>城乡社区公共设施</t>
  </si>
  <si>
    <t>2120399</t>
  </si>
  <si>
    <t>其他城乡社区公共设施支出</t>
  </si>
  <si>
    <t>21205</t>
  </si>
  <si>
    <t>城乡社区环境卫生</t>
  </si>
  <si>
    <t>2120501</t>
  </si>
  <si>
    <t>21299</t>
  </si>
  <si>
    <t>其他城乡社区支出</t>
  </si>
  <si>
    <t>2129999</t>
  </si>
  <si>
    <t>213</t>
  </si>
  <si>
    <t>农林水支出</t>
  </si>
  <si>
    <t>21301</t>
  </si>
  <si>
    <t>农业农村</t>
  </si>
  <si>
    <t>2130104</t>
  </si>
  <si>
    <t>2130108</t>
  </si>
  <si>
    <t>病虫害控制</t>
  </si>
  <si>
    <t>2130109</t>
  </si>
  <si>
    <t>农产品质量安全</t>
  </si>
  <si>
    <t>2130112</t>
  </si>
  <si>
    <t>行业业务管理</t>
  </si>
  <si>
    <t>2130122</t>
  </si>
  <si>
    <t>农业生产发展</t>
  </si>
  <si>
    <t>2130124</t>
  </si>
  <si>
    <t>农村合作经济</t>
  </si>
  <si>
    <t>2130135</t>
  </si>
  <si>
    <t>农业资源保护修复与利用</t>
  </si>
  <si>
    <t>2130148</t>
  </si>
  <si>
    <t>渔业发展</t>
  </si>
  <si>
    <t>2130153</t>
  </si>
  <si>
    <t>耕地建设与利用</t>
  </si>
  <si>
    <t>2130199</t>
  </si>
  <si>
    <t>其他农业农村支出</t>
  </si>
  <si>
    <t>21302</t>
  </si>
  <si>
    <t>林业和草原</t>
  </si>
  <si>
    <t>2130205</t>
  </si>
  <si>
    <t>森林资源培育</t>
  </si>
  <si>
    <t>2130207</t>
  </si>
  <si>
    <t>森林资源管理</t>
  </si>
  <si>
    <t>2130209</t>
  </si>
  <si>
    <t>森林生态效益补偿</t>
  </si>
  <si>
    <t>2130234</t>
  </si>
  <si>
    <t>林业草原防灾减灾</t>
  </si>
  <si>
    <t>2130299</t>
  </si>
  <si>
    <t>其他林业和草原支出</t>
  </si>
  <si>
    <t>21303</t>
  </si>
  <si>
    <t>水利</t>
  </si>
  <si>
    <t>2130304</t>
  </si>
  <si>
    <t>水利行业业务管理</t>
  </si>
  <si>
    <t>2130305</t>
  </si>
  <si>
    <t>水利工程建设</t>
  </si>
  <si>
    <t>2130306</t>
  </si>
  <si>
    <t>水利工程运行与维护</t>
  </si>
  <si>
    <t>2130314</t>
  </si>
  <si>
    <t>防汛</t>
  </si>
  <si>
    <t>2130316</t>
  </si>
  <si>
    <t>农村水利</t>
  </si>
  <si>
    <t>2130399</t>
  </si>
  <si>
    <t>其他水利支出</t>
  </si>
  <si>
    <t>21307</t>
  </si>
  <si>
    <t>农村综合改革</t>
  </si>
  <si>
    <t>2130701</t>
  </si>
  <si>
    <t>对村级公益事业建设的补助</t>
  </si>
  <si>
    <t>2130705</t>
  </si>
  <si>
    <t>对村民委员会和村党支部的补助</t>
  </si>
  <si>
    <t>2130706</t>
  </si>
  <si>
    <t>对村集体经济组织的补助</t>
  </si>
  <si>
    <t>214</t>
  </si>
  <si>
    <t>交通运输支出</t>
  </si>
  <si>
    <t>21401</t>
  </si>
  <si>
    <t>公路水路运输</t>
  </si>
  <si>
    <t>2140106</t>
  </si>
  <si>
    <t>公路养护</t>
  </si>
  <si>
    <t>215</t>
  </si>
  <si>
    <t>资源勘探工业信息等支出</t>
  </si>
  <si>
    <t>21508</t>
  </si>
  <si>
    <t>支持中小企业发展和管理支出</t>
  </si>
  <si>
    <t>2150899</t>
  </si>
  <si>
    <t>其他支持中小企业发展和管理支出</t>
  </si>
  <si>
    <t>216</t>
  </si>
  <si>
    <t>商业服务业等支出</t>
  </si>
  <si>
    <t>21602</t>
  </si>
  <si>
    <t>商业流通事务</t>
  </si>
  <si>
    <t>2160299</t>
  </si>
  <si>
    <t>其他商业流通事务支出</t>
  </si>
  <si>
    <t>21699</t>
  </si>
  <si>
    <t>其他商业服务业等支出</t>
  </si>
  <si>
    <t>2169999</t>
  </si>
  <si>
    <t>221</t>
  </si>
  <si>
    <t>住房保障支出</t>
  </si>
  <si>
    <t>22102</t>
  </si>
  <si>
    <t>住房改革支出</t>
  </si>
  <si>
    <t>2210201</t>
  </si>
  <si>
    <t>住房公积金</t>
  </si>
  <si>
    <t>2210203</t>
  </si>
  <si>
    <t>购房补贴</t>
  </si>
  <si>
    <t>222</t>
  </si>
  <si>
    <t>粮油物资储备支出</t>
  </si>
  <si>
    <t>22204</t>
  </si>
  <si>
    <t>粮油储备</t>
  </si>
  <si>
    <t>2220401</t>
  </si>
  <si>
    <t>储备粮油补贴</t>
  </si>
  <si>
    <t>224</t>
  </si>
  <si>
    <t>灾害防治及应急管理支出</t>
  </si>
  <si>
    <t>22402</t>
  </si>
  <si>
    <t>消防救援事务</t>
  </si>
  <si>
    <t>2240299</t>
  </si>
  <si>
    <t>其他消防救援事务支出</t>
  </si>
  <si>
    <t>一般公共预算支出合计</t>
  </si>
  <si>
    <t>调出资金</t>
  </si>
  <si>
    <t>补充预算稳定调节基金</t>
  </si>
  <si>
    <t>结转下年支出</t>
  </si>
  <si>
    <t>上解支出</t>
  </si>
  <si>
    <t>单位：万元（列至佰元）</t>
  </si>
  <si>
    <t>说    明</t>
  </si>
  <si>
    <t>机关工资福利支出</t>
  </si>
  <si>
    <t>反映机关和参照公务员法管理的事业单位（以下简称参公事业单位）开支的在职职工和编制空额内长期聘用人员的各类劳动报酬，以及为上述人员缴纳的各项社会保险费等</t>
  </si>
  <si>
    <t>其中：工资奖金津补贴</t>
  </si>
  <si>
    <t>反映机关和参公事业单位按规定发放的基本工资、津贴补贴、奖金</t>
  </si>
  <si>
    <t xml:space="preserve">     社会保障缴费</t>
  </si>
  <si>
    <t>反映机关和参公事业单位为职工缴纳的基本养老保险缴费、职工基本医疗保险缴费、公务员医疗补助缴费，以及失业、工伤、生育和其他社会保障缴费</t>
  </si>
  <si>
    <t xml:space="preserve">     住房公积金</t>
  </si>
  <si>
    <t>反映机关和参公事业单位按规定比例为职工缴纳的住房公积金</t>
  </si>
  <si>
    <t xml:space="preserve">     其他工资福利支出</t>
  </si>
  <si>
    <t>反映机关和参公事业单位其他工资福利支出</t>
  </si>
  <si>
    <t>机关商品和服务支出</t>
  </si>
  <si>
    <t>反映机关和参公事业单位购买商品和服务的支出</t>
  </si>
  <si>
    <t>其中：办公经费</t>
  </si>
  <si>
    <t>反映机关和参公事业单位的办公费、印刷费、手续费、水费、电费、邮电费、物业管理费、差旅费、租赁费、工会经费、福利费、其他交通费用等</t>
  </si>
  <si>
    <t xml:space="preserve">     会议费</t>
  </si>
  <si>
    <t>反映机关和参公事业单位在会议期间按规定开支的住宿费、伙食费、会议场地租金、交通费、文件印刷费、医药费等</t>
  </si>
  <si>
    <t xml:space="preserve">     培训费</t>
  </si>
  <si>
    <t>反映机关和参公事业单位除因公出国（境）培训费以外的各类培训支出</t>
  </si>
  <si>
    <t xml:space="preserve">     专用材料购置费</t>
  </si>
  <si>
    <t>反映机关和参公事业单位不纳入固定资产核算范围的专用材料费、被装购置费、专用燃料费</t>
  </si>
  <si>
    <t xml:space="preserve">     委托业务费</t>
  </si>
  <si>
    <t>反映机关和参公事业单位的咨询费、劳务费、委托业务费</t>
  </si>
  <si>
    <t xml:space="preserve">     公务接待费</t>
  </si>
  <si>
    <t>反映机关和参公事业单位按规定开支的各类公务接待（含外宾接待）费用</t>
  </si>
  <si>
    <t xml:space="preserve">     因公出国（境）费用</t>
  </si>
  <si>
    <t>反映机关和参公事业单位公务出国（境）的国际旅费、国外城市间交通费、住宿费、伙食费、培训费、公杂费等支出</t>
  </si>
  <si>
    <t xml:space="preserve">     公务用车运行维护费</t>
  </si>
  <si>
    <t>反映机关和参公事业单位按规定保留的公务用车燃料费、维修费、过桥过路费、保险费等支出</t>
  </si>
  <si>
    <t xml:space="preserve">     维修（护）费</t>
  </si>
  <si>
    <t>反映机关和参公事业单位日常开支的固定资产（不包括车船等交通工具）修理和维护费用，网络信息系统运行与维护费用，以及按规定提取的修购基金</t>
  </si>
  <si>
    <t xml:space="preserve">     其他商品和服务支出</t>
  </si>
  <si>
    <t>反映上述科目未包括的日常公用支出</t>
  </si>
  <si>
    <t>机关资本性支出（一）</t>
  </si>
  <si>
    <t>反映机关和参公事业单位资本性支出。切块由发展改革部门安排的基本建设支出中机关和参公事业单位资本性支出不在此科目反映</t>
  </si>
  <si>
    <t>其中：设备购置</t>
  </si>
  <si>
    <t>反映机关和参公事业单位用于办公设备购置、专用设备购置、信息网络及软件购置更新方面的支出</t>
  </si>
  <si>
    <t xml:space="preserve">     其他资本性支出</t>
  </si>
  <si>
    <t>反映机关和参公事业单位用于物资储备、文物和陈列品购置、无形资产购置和其他资本性支出</t>
  </si>
  <si>
    <t>对事业单位经常性补助</t>
  </si>
  <si>
    <t>反映对事业单位（不含参公事业单位）的经常性补助支出</t>
  </si>
  <si>
    <t>其中：工资福利支出</t>
  </si>
  <si>
    <t>反映对事业单位的工资福利补助支出</t>
  </si>
  <si>
    <t xml:space="preserve">     商品和服务支出</t>
  </si>
  <si>
    <t>反映对事业单位的商品和服务补助支出</t>
  </si>
  <si>
    <t>对事业单位资本性补助</t>
  </si>
  <si>
    <t>反映对事业单位（不含参公事业单位）的资本性补助支出</t>
  </si>
  <si>
    <t>其中：资本性支出（一）</t>
  </si>
  <si>
    <t>反映事业单位资本性支出。切块由发展改革部门安排的基本建设支出中的事业单位资本性支出不在此科目反映</t>
  </si>
  <si>
    <t>对个人和家庭的补助</t>
  </si>
  <si>
    <t>反映政府用于对个人和家庭的补助支出</t>
  </si>
  <si>
    <t>其中：离退休费</t>
  </si>
  <si>
    <t>反映离休费、退休费、退职（役）费</t>
  </si>
  <si>
    <t>基本支出合计</t>
  </si>
  <si>
    <t>注：按照财政部制定的《政府收支分类科目》，支出经济分类科目按“政府预算支出经济分类”和“部门预算支出经济分类”分设。“政府预算支出经济分类”主要用于政府预算的编制、执行和公开；“部门预算支出经济分类”主要用于部门预算的编制、执行和公开。据此，本表中的一般公共预算基本支出按“政府预算支出经济分类”编制。</t>
  </si>
  <si>
    <t xml:space="preserve"> 基金转移收入</t>
  </si>
  <si>
    <t>政府性基金收入总计</t>
  </si>
  <si>
    <t xml:space="preserve">   </t>
  </si>
  <si>
    <t>20822</t>
  </si>
  <si>
    <t>大中型水库移民后期扶持基金支出</t>
  </si>
  <si>
    <t>2082201</t>
  </si>
  <si>
    <t>移民补助</t>
  </si>
  <si>
    <t>21208</t>
  </si>
  <si>
    <t>国有土地使用权出让收入安排的支出</t>
  </si>
  <si>
    <t>2120803</t>
  </si>
  <si>
    <t>城市建设支出</t>
  </si>
  <si>
    <t>2120804</t>
  </si>
  <si>
    <t>农村基础设施建设支出</t>
  </si>
  <si>
    <t>2120815</t>
  </si>
  <si>
    <t>农村社会事业支出</t>
  </si>
  <si>
    <t>2120816</t>
  </si>
  <si>
    <t>农业农村生态环境支出</t>
  </si>
  <si>
    <t>2120899</t>
  </si>
  <si>
    <t>其他国有土地使用权出让收入安排的支出</t>
  </si>
  <si>
    <t>21219</t>
  </si>
  <si>
    <t>国有土地使用权出让收入对应专项债务收入安排的支出</t>
  </si>
  <si>
    <t>2121904</t>
  </si>
  <si>
    <t>21372</t>
  </si>
  <si>
    <t>2137201</t>
  </si>
  <si>
    <t>229</t>
  </si>
  <si>
    <t>其他支出</t>
  </si>
  <si>
    <t>22960</t>
  </si>
  <si>
    <t>彩票公益金安排的支出</t>
  </si>
  <si>
    <t>2296002</t>
  </si>
  <si>
    <t>用于社会福利的彩票公益金支出</t>
  </si>
  <si>
    <t>政府性基金支出总计</t>
  </si>
  <si>
    <t>2024年国有资本经营收入决算情况表</t>
  </si>
  <si>
    <t>项       目</t>
  </si>
  <si>
    <t>国有资本经营收入</t>
  </si>
  <si>
    <t xml:space="preserve">     利润收入</t>
  </si>
  <si>
    <t>上年结余</t>
  </si>
  <si>
    <t>收入总计</t>
  </si>
  <si>
    <t>注：本表为空表，2024年度无国有资本经营收入</t>
  </si>
  <si>
    <t>2024年国有资本经营支出决算情况表</t>
  </si>
  <si>
    <t>国有资本经营预算支出</t>
  </si>
  <si>
    <t xml:space="preserve">    国有企业资本金注入</t>
  </si>
  <si>
    <t xml:space="preserve">      国有经济结构调整支出</t>
  </si>
  <si>
    <t>支出合计</t>
  </si>
  <si>
    <t>支出总计</t>
  </si>
  <si>
    <t>注：本表为空表，2024年度无国有资本经营支出</t>
  </si>
  <si>
    <t>社会保险基金收入</t>
  </si>
  <si>
    <t>其中：企业职工基本养老保险基金收入</t>
  </si>
  <si>
    <t>注：本表为空表，乡镇级不编制社会保险基金收支决算</t>
  </si>
  <si>
    <t>社会保险基金支出</t>
  </si>
  <si>
    <t>其中：企业职工基本养老保险基金支出</t>
  </si>
  <si>
    <t>村级组织</t>
  </si>
  <si>
    <t>决算数为年初预算数的%</t>
  </si>
  <si>
    <t>立新村</t>
  </si>
  <si>
    <t>晨光村</t>
  </si>
  <si>
    <t>裕北村</t>
  </si>
  <si>
    <t>德云村</t>
  </si>
  <si>
    <t>展宏村</t>
  </si>
  <si>
    <t>陈西村</t>
  </si>
  <si>
    <t>裕丰村</t>
  </si>
  <si>
    <t>花漂村</t>
  </si>
  <si>
    <t>八滧村</t>
  </si>
  <si>
    <t>新桥村</t>
  </si>
  <si>
    <t>铁塔村</t>
  </si>
  <si>
    <t>协隆村</t>
  </si>
  <si>
    <t>裕西村</t>
  </si>
  <si>
    <t>裕安村</t>
  </si>
  <si>
    <t>东海村</t>
  </si>
  <si>
    <t>朝阳村</t>
  </si>
  <si>
    <t>鸿田村</t>
  </si>
  <si>
    <t>先锋村</t>
  </si>
  <si>
    <t>陈南村</t>
  </si>
  <si>
    <t>奚渔村</t>
  </si>
  <si>
    <t>瀛东村</t>
  </si>
  <si>
    <t>合计</t>
  </si>
  <si>
    <t>2024年三公经费决算情况表</t>
  </si>
  <si>
    <t>项目</t>
  </si>
  <si>
    <t>决算数为预算数%</t>
  </si>
  <si>
    <t>因公出国（境）费</t>
  </si>
  <si>
    <t>公务接待费</t>
  </si>
  <si>
    <t>公务用车购置及运行费</t>
  </si>
  <si>
    <t>其中：公务用车购置费</t>
  </si>
  <si>
    <t xml:space="preserve">      公务用车运行费</t>
  </si>
  <si>
    <t>注：①本年“三公”经费决算合计40.43万元，完成预算的76.41%。其中：因公出国（境）费决算数为0万元，完成预算的0%；公务接待费决算数为29.53万元，完成预算的73.83%；公务用车购置及运行费决算数为10.90万元，完成预算的84.40%。低于预算主要是因为本年度公务接待批次及人数减少。</t>
  </si>
  <si>
    <t>②本年因公出国（境）团组数0个，因公出国（境）0人次；公务用车购置数0辆，公务用车保有量7辆（其中3辆综合执法队在用车辆权属区城管执法大队）；国内公务接待553批次，国内公务接待8229人次。</t>
  </si>
  <si>
    <t>序号</t>
  </si>
  <si>
    <t>注：2024年本乡镇无基本建设项目，故本表为空表。</t>
  </si>
  <si>
    <t>关于陈家镇2024年政府收支决算情况的说明</t>
  </si>
  <si>
    <t>一、一般公共预算收支决算总体情况</t>
  </si>
  <si>
    <t xml:space="preserve">    本年收入总计61846.81万元、支出总计61846.81万元。与上年度相比，收入、支出总计各减少8457.75万元。主要原因是：受经济环境影响，财政收入减少以及部分转移支付收入较上年略有下降。</t>
  </si>
  <si>
    <t>二、一般公共预算收入决算具体情况</t>
  </si>
  <si>
    <t xml:space="preserve">   本年收入合计49737.76万元，其中：一般性转移支付收入33110.86万元，专项转移支付收入16626.90万元。</t>
  </si>
  <si>
    <t>三、一般公共预算支出决算具体情况</t>
  </si>
  <si>
    <t xml:space="preserve">    本年支出合计52861.38万元。其中：其中：一般公共服务支出3507.28万元,教育支出64.64万元,科学技术支出208.30万元,文化旅游体育与传媒支出87.79万元,社会保障和就业支出8892.45万元,卫生健康支出1469.47万元,节能环保支出1646.29万元,城乡社区支出5867.36万元,农林水支出21860.60万元,交通运输支出368.33万元，资源勘探工业信息等支出1431.38万元,商业服务业等支出6442.60万元,住房保障支出867.01万元，粮油物资储备支出91.00万元，灾害防治及应急管理支出56.88万元。 </t>
  </si>
  <si>
    <t>四、本年预算绩效管理工作开展情况</t>
  </si>
  <si>
    <t xml:space="preserve">   陈家镇申报专项资金项目绩效目标56个，涉及预算单位11个，金额44505.94万元，实现部门预算绩效目标100%申报的要求。实施本乡镇绩效跟踪项目56个，涉及预算单位11个，金额44505.94万元。完成本乡镇绩效评价项目57个，涉及预算单位11个，金额49650.73万元。实施预算评审项目2个，预算资金1124.94万元，核减资金181.81万元，核减率16.16%。</t>
  </si>
</sst>
</file>

<file path=xl/styles.xml><?xml version="1.0" encoding="utf-8"?>
<styleSheet xmlns="http://schemas.openxmlformats.org/spreadsheetml/2006/main">
  <numFmts count="6">
    <numFmt numFmtId="176" formatCode="#0.00%"/>
    <numFmt numFmtId="41" formatCode="_ * #,##0_ ;_ * \-#,##0_ ;_ * &quot;-&quot;_ ;_ @_ "/>
    <numFmt numFmtId="43" formatCode="_ * #,##0.00_ ;_ * \-#,##0.00_ ;_ * &quot;-&quot;??_ ;_ @_ "/>
    <numFmt numFmtId="177" formatCode="0.00_ "/>
    <numFmt numFmtId="42" formatCode="_ &quot;￥&quot;* #,##0_ ;_ &quot;￥&quot;* \-#,##0_ ;_ &quot;￥&quot;* &quot;-&quot;_ ;_ @_ "/>
    <numFmt numFmtId="44" formatCode="_ &quot;￥&quot;* #,##0.00_ ;_ &quot;￥&quot;* \-#,##0.00_ ;_ &quot;￥&quot;* &quot;-&quot;??_ ;_ @_ "/>
  </numFmts>
  <fonts count="50">
    <font>
      <sz val="11"/>
      <color indexed="8"/>
      <name val="宋体"/>
      <charset val="1"/>
      <scheme val="minor"/>
    </font>
    <font>
      <b/>
      <sz val="17"/>
      <name val="宋体"/>
      <charset val="134"/>
      <scheme val="minor"/>
    </font>
    <font>
      <sz val="9"/>
      <name val="宋体"/>
      <charset val="134"/>
      <scheme val="minor"/>
    </font>
    <font>
      <b/>
      <sz val="12"/>
      <name val="宋体"/>
      <charset val="134"/>
      <scheme val="minor"/>
    </font>
    <font>
      <sz val="12"/>
      <name val="宋体"/>
      <charset val="134"/>
      <scheme val="minor"/>
    </font>
    <font>
      <sz val="17"/>
      <name val="宋体"/>
      <charset val="134"/>
      <scheme val="minor"/>
    </font>
    <font>
      <sz val="11"/>
      <name val="宋体"/>
      <charset val="134"/>
      <scheme val="minor"/>
    </font>
    <font>
      <b/>
      <sz val="11"/>
      <name val="宋体"/>
      <charset val="134"/>
      <scheme val="minor"/>
    </font>
    <font>
      <sz val="10"/>
      <name val="宋体"/>
      <charset val="134"/>
      <scheme val="minor"/>
    </font>
    <font>
      <b/>
      <sz val="10"/>
      <name val="宋体"/>
      <charset val="134"/>
      <scheme val="minor"/>
    </font>
    <font>
      <sz val="9"/>
      <name val="SimSun"/>
      <charset val="134"/>
    </font>
    <font>
      <sz val="22"/>
      <name val="宋体"/>
      <charset val="134"/>
      <scheme val="minor"/>
    </font>
    <font>
      <sz val="12"/>
      <name val="宋体"/>
      <charset val="134"/>
      <scheme val="major"/>
    </font>
    <font>
      <b/>
      <sz val="12"/>
      <name val="宋体"/>
      <charset val="134"/>
      <scheme val="major"/>
    </font>
    <font>
      <b/>
      <sz val="19"/>
      <name val="宋体"/>
      <charset val="134"/>
      <scheme val="minor"/>
    </font>
    <font>
      <sz val="14"/>
      <name val="宋体"/>
      <charset val="134"/>
      <scheme val="minor"/>
    </font>
    <font>
      <b/>
      <sz val="22"/>
      <name val="宋体"/>
      <charset val="134"/>
      <scheme val="minor"/>
    </font>
    <font>
      <b/>
      <sz val="10"/>
      <name val="宋体"/>
      <charset val="134"/>
      <scheme val="major"/>
    </font>
    <font>
      <sz val="10"/>
      <name val="宋体"/>
      <charset val="134"/>
      <scheme val="major"/>
    </font>
    <font>
      <b/>
      <sz val="11"/>
      <name val="宋体"/>
      <charset val="134"/>
      <scheme val="major"/>
    </font>
    <font>
      <sz val="11"/>
      <name val="宋体"/>
      <charset val="134"/>
    </font>
    <font>
      <sz val="11"/>
      <name val="阿里巴巴普惠体 M"/>
      <charset val="134"/>
    </font>
    <font>
      <b/>
      <sz val="11"/>
      <name val="阿里巴巴普惠体 M"/>
      <charset val="134"/>
    </font>
    <font>
      <sz val="10"/>
      <color indexed="8"/>
      <name val="宋体"/>
      <charset val="1"/>
      <scheme val="minor"/>
    </font>
    <font>
      <sz val="19"/>
      <name val="宋体"/>
      <charset val="134"/>
      <scheme val="minor"/>
    </font>
    <font>
      <b/>
      <sz val="9"/>
      <name val="宋体"/>
      <charset val="134"/>
    </font>
    <font>
      <b/>
      <sz val="9"/>
      <name val="宋体"/>
      <charset val="134"/>
      <scheme val="minor"/>
    </font>
    <font>
      <b/>
      <sz val="11"/>
      <color indexed="8"/>
      <name val="宋体"/>
      <charset val="1"/>
      <scheme val="minor"/>
    </font>
    <font>
      <sz val="13"/>
      <name val="宋体"/>
      <charset val="134"/>
      <scheme val="minor"/>
    </font>
    <font>
      <b/>
      <sz val="13"/>
      <name val="宋体"/>
      <charset val="134"/>
      <scheme val="minor"/>
    </font>
    <font>
      <sz val="11"/>
      <color rgb="FFFA7D00"/>
      <name val="宋体"/>
      <charset val="0"/>
      <scheme val="minor"/>
    </font>
    <font>
      <sz val="11"/>
      <color theme="0"/>
      <name val="宋体"/>
      <charset val="0"/>
      <scheme val="minor"/>
    </font>
    <font>
      <b/>
      <sz val="11"/>
      <color theme="3"/>
      <name val="宋体"/>
      <charset val="134"/>
      <scheme val="minor"/>
    </font>
    <font>
      <sz val="11"/>
      <color theme="1"/>
      <name val="宋体"/>
      <charset val="0"/>
      <scheme val="minor"/>
    </font>
    <font>
      <b/>
      <sz val="11"/>
      <color theme="1"/>
      <name val="宋体"/>
      <charset val="0"/>
      <scheme val="minor"/>
    </font>
    <font>
      <sz val="11"/>
      <color rgb="FFFF0000"/>
      <name val="宋体"/>
      <charset val="0"/>
      <scheme val="minor"/>
    </font>
    <font>
      <u/>
      <sz val="11"/>
      <color rgb="FF800080"/>
      <name val="宋体"/>
      <charset val="0"/>
      <scheme val="minor"/>
    </font>
    <font>
      <sz val="11"/>
      <color theme="1"/>
      <name val="宋体"/>
      <charset val="134"/>
      <scheme val="minor"/>
    </font>
    <font>
      <sz val="11"/>
      <color rgb="FF9C6500"/>
      <name val="宋体"/>
      <charset val="0"/>
      <scheme val="minor"/>
    </font>
    <font>
      <i/>
      <sz val="11"/>
      <color rgb="FF7F7F7F"/>
      <name val="宋体"/>
      <charset val="0"/>
      <scheme val="minor"/>
    </font>
    <font>
      <b/>
      <sz val="15"/>
      <color theme="3"/>
      <name val="宋体"/>
      <charset val="134"/>
      <scheme val="minor"/>
    </font>
    <font>
      <b/>
      <sz val="11"/>
      <color rgb="FFFFFFFF"/>
      <name val="宋体"/>
      <charset val="0"/>
      <scheme val="minor"/>
    </font>
    <font>
      <sz val="11"/>
      <color rgb="FF9C0006"/>
      <name val="宋体"/>
      <charset val="0"/>
      <scheme val="minor"/>
    </font>
    <font>
      <b/>
      <sz val="11"/>
      <color rgb="FF3F3F3F"/>
      <name val="宋体"/>
      <charset val="0"/>
      <scheme val="minor"/>
    </font>
    <font>
      <sz val="11"/>
      <color rgb="FF006100"/>
      <name val="宋体"/>
      <charset val="0"/>
      <scheme val="minor"/>
    </font>
    <font>
      <sz val="11"/>
      <color rgb="FF3F3F76"/>
      <name val="宋体"/>
      <charset val="0"/>
      <scheme val="minor"/>
    </font>
    <font>
      <b/>
      <sz val="11"/>
      <color rgb="FFFA7D00"/>
      <name val="宋体"/>
      <charset val="0"/>
      <scheme val="minor"/>
    </font>
    <font>
      <b/>
      <sz val="18"/>
      <color theme="3"/>
      <name val="宋体"/>
      <charset val="134"/>
      <scheme val="minor"/>
    </font>
    <font>
      <u/>
      <sz val="11"/>
      <color rgb="FF0000FF"/>
      <name val="宋体"/>
      <charset val="0"/>
      <scheme val="minor"/>
    </font>
    <font>
      <b/>
      <sz val="13"/>
      <color theme="3"/>
      <name val="宋体"/>
      <charset val="134"/>
      <scheme val="minor"/>
    </font>
  </fonts>
  <fills count="33">
    <fill>
      <patternFill patternType="none"/>
    </fill>
    <fill>
      <patternFill patternType="gray125"/>
    </fill>
    <fill>
      <patternFill patternType="solid">
        <fgColor theme="9"/>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theme="7"/>
        <bgColor indexed="64"/>
      </patternFill>
    </fill>
    <fill>
      <patternFill patternType="solid">
        <fgColor theme="9" tint="0.599993896298105"/>
        <bgColor indexed="64"/>
      </patternFill>
    </fill>
    <fill>
      <patternFill patternType="solid">
        <fgColor theme="6"/>
        <bgColor indexed="64"/>
      </patternFill>
    </fill>
    <fill>
      <patternFill patternType="solid">
        <fgColor theme="4" tint="0.799981688894314"/>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rgb="FFFFEB9C"/>
        <bgColor indexed="64"/>
      </patternFill>
    </fill>
    <fill>
      <patternFill patternType="solid">
        <fgColor theme="5" tint="0.799981688894314"/>
        <bgColor indexed="64"/>
      </patternFill>
    </fill>
    <fill>
      <patternFill patternType="solid">
        <fgColor theme="6" tint="0.799981688894314"/>
        <bgColor indexed="64"/>
      </patternFill>
    </fill>
    <fill>
      <patternFill patternType="solid">
        <fgColor rgb="FFA5A5A5"/>
        <bgColor indexed="64"/>
      </patternFill>
    </fill>
    <fill>
      <patternFill patternType="solid">
        <fgColor theme="8"/>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8" tint="0.799981688894314"/>
        <bgColor indexed="64"/>
      </patternFill>
    </fill>
    <fill>
      <patternFill patternType="solid">
        <fgColor rgb="FFFFC7CE"/>
        <bgColor indexed="64"/>
      </patternFill>
    </fill>
    <fill>
      <patternFill patternType="solid">
        <fgColor rgb="FFF2F2F2"/>
        <bgColor indexed="64"/>
      </patternFill>
    </fill>
    <fill>
      <patternFill patternType="solid">
        <fgColor theme="6" tint="0.599993896298105"/>
        <bgColor indexed="64"/>
      </patternFill>
    </fill>
    <fill>
      <patternFill patternType="solid">
        <fgColor rgb="FFC6EFCE"/>
        <bgColor indexed="64"/>
      </patternFill>
    </fill>
    <fill>
      <patternFill patternType="solid">
        <fgColor rgb="FFFFFFCC"/>
        <bgColor indexed="64"/>
      </patternFill>
    </fill>
    <fill>
      <patternFill patternType="solid">
        <fgColor theme="5"/>
        <bgColor indexed="64"/>
      </patternFill>
    </fill>
    <fill>
      <patternFill patternType="solid">
        <fgColor theme="4" tint="0.599993896298105"/>
        <bgColor indexed="64"/>
      </patternFill>
    </fill>
    <fill>
      <patternFill patternType="solid">
        <fgColor theme="4"/>
        <bgColor indexed="64"/>
      </patternFill>
    </fill>
    <fill>
      <patternFill patternType="solid">
        <fgColor rgb="FFFFCC99"/>
        <bgColor indexed="64"/>
      </patternFill>
    </fill>
    <fill>
      <patternFill patternType="solid">
        <fgColor theme="4" tint="0.399975585192419"/>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9" tint="0.399975585192419"/>
        <bgColor indexed="64"/>
      </patternFill>
    </fill>
  </fills>
  <borders count="11">
    <border>
      <left/>
      <right/>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bottom style="double">
        <color rgb="FFFF8001"/>
      </bottom>
      <diagonal/>
    </border>
    <border>
      <left/>
      <right/>
      <top/>
      <bottom style="medium">
        <color theme="4" tint="0.499984740745262"/>
      </bottom>
      <diagonal/>
    </border>
    <border>
      <left/>
      <right/>
      <top style="thin">
        <color theme="4"/>
      </top>
      <bottom style="double">
        <color theme="4"/>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s>
  <cellStyleXfs count="49">
    <xf numFmtId="0" fontId="0" fillId="0" borderId="0">
      <alignment vertical="center"/>
    </xf>
    <xf numFmtId="0" fontId="31" fillId="32" borderId="0" applyNumberFormat="false" applyBorder="false" applyAlignment="false" applyProtection="false">
      <alignment vertical="center"/>
    </xf>
    <xf numFmtId="0" fontId="33" fillId="11" borderId="0" applyNumberFormat="false" applyBorder="false" applyAlignment="false" applyProtection="false">
      <alignment vertical="center"/>
    </xf>
    <xf numFmtId="0" fontId="31" fillId="6" borderId="0" applyNumberFormat="false" applyBorder="false" applyAlignment="false" applyProtection="false">
      <alignment vertical="center"/>
    </xf>
    <xf numFmtId="0" fontId="45" fillId="28" borderId="10" applyNumberFormat="false" applyAlignment="false" applyProtection="false">
      <alignment vertical="center"/>
    </xf>
    <xf numFmtId="0" fontId="33" fillId="22" borderId="0" applyNumberFormat="false" applyBorder="false" applyAlignment="false" applyProtection="false">
      <alignment vertical="center"/>
    </xf>
    <xf numFmtId="0" fontId="33" fillId="14" borderId="0" applyNumberFormat="false" applyBorder="false" applyAlignment="false" applyProtection="false">
      <alignment vertical="center"/>
    </xf>
    <xf numFmtId="44" fontId="37" fillId="0" borderId="0" applyFont="false" applyFill="false" applyBorder="false" applyAlignment="false" applyProtection="false">
      <alignment vertical="center"/>
    </xf>
    <xf numFmtId="0" fontId="31" fillId="8" borderId="0" applyNumberFormat="false" applyBorder="false" applyAlignment="false" applyProtection="false">
      <alignment vertical="center"/>
    </xf>
    <xf numFmtId="9" fontId="37" fillId="0" borderId="0" applyFont="false" applyFill="false" applyBorder="false" applyAlignment="false" applyProtection="false">
      <alignment vertical="center"/>
    </xf>
    <xf numFmtId="0" fontId="31" fillId="18" borderId="0" applyNumberFormat="false" applyBorder="false" applyAlignment="false" applyProtection="false">
      <alignment vertical="center"/>
    </xf>
    <xf numFmtId="0" fontId="31" fillId="30" borderId="0" applyNumberFormat="false" applyBorder="false" applyAlignment="false" applyProtection="false">
      <alignment vertical="center"/>
    </xf>
    <xf numFmtId="0" fontId="31" fillId="25" borderId="0" applyNumberFormat="false" applyBorder="false" applyAlignment="false" applyProtection="false">
      <alignment vertical="center"/>
    </xf>
    <xf numFmtId="0" fontId="31" fillId="29" borderId="0" applyNumberFormat="false" applyBorder="false" applyAlignment="false" applyProtection="false">
      <alignment vertical="center"/>
    </xf>
    <xf numFmtId="0" fontId="31" fillId="17" borderId="0" applyNumberFormat="false" applyBorder="false" applyAlignment="false" applyProtection="false">
      <alignment vertical="center"/>
    </xf>
    <xf numFmtId="0" fontId="46" fillId="21" borderId="10" applyNumberFormat="false" applyAlignment="false" applyProtection="false">
      <alignment vertical="center"/>
    </xf>
    <xf numFmtId="0" fontId="31" fillId="27" borderId="0" applyNumberFormat="false" applyBorder="false" applyAlignment="false" applyProtection="false">
      <alignment vertical="center"/>
    </xf>
    <xf numFmtId="0" fontId="38" fillId="12" borderId="0" applyNumberFormat="false" applyBorder="false" applyAlignment="false" applyProtection="false">
      <alignment vertical="center"/>
    </xf>
    <xf numFmtId="0" fontId="33" fillId="19" borderId="0" applyNumberFormat="false" applyBorder="false" applyAlignment="false" applyProtection="false">
      <alignment vertical="center"/>
    </xf>
    <xf numFmtId="0" fontId="44" fillId="23" borderId="0" applyNumberFormat="false" applyBorder="false" applyAlignment="false" applyProtection="false">
      <alignment vertical="center"/>
    </xf>
    <xf numFmtId="0" fontId="33" fillId="9" borderId="0" applyNumberFormat="false" applyBorder="false" applyAlignment="false" applyProtection="false">
      <alignment vertical="center"/>
    </xf>
    <xf numFmtId="0" fontId="34" fillId="0" borderId="5" applyNumberFormat="false" applyFill="false" applyAlignment="false" applyProtection="false">
      <alignment vertical="center"/>
    </xf>
    <xf numFmtId="0" fontId="42" fillId="20" borderId="0" applyNumberFormat="false" applyBorder="false" applyAlignment="false" applyProtection="false">
      <alignment vertical="center"/>
    </xf>
    <xf numFmtId="0" fontId="41" fillId="15" borderId="7" applyNumberFormat="false" applyAlignment="false" applyProtection="false">
      <alignment vertical="center"/>
    </xf>
    <xf numFmtId="0" fontId="43" fillId="21" borderId="8" applyNumberFormat="false" applyAlignment="false" applyProtection="false">
      <alignment vertical="center"/>
    </xf>
    <xf numFmtId="0" fontId="40" fillId="0" borderId="6" applyNumberFormat="false" applyFill="false" applyAlignment="false" applyProtection="false">
      <alignment vertical="center"/>
    </xf>
    <xf numFmtId="0" fontId="39" fillId="0" borderId="0" applyNumberFormat="false" applyFill="false" applyBorder="false" applyAlignment="false" applyProtection="false">
      <alignment vertical="center"/>
    </xf>
    <xf numFmtId="0" fontId="33" fillId="13" borderId="0" applyNumberFormat="false" applyBorder="false" applyAlignment="false" applyProtection="false">
      <alignment vertical="center"/>
    </xf>
    <xf numFmtId="0" fontId="32" fillId="0" borderId="0" applyNumberFormat="false" applyFill="false" applyBorder="false" applyAlignment="false" applyProtection="false">
      <alignment vertical="center"/>
    </xf>
    <xf numFmtId="42" fontId="37" fillId="0" borderId="0" applyFont="false" applyFill="false" applyBorder="false" applyAlignment="false" applyProtection="false">
      <alignment vertical="center"/>
    </xf>
    <xf numFmtId="0" fontId="33" fillId="10" borderId="0" applyNumberFormat="false" applyBorder="false" applyAlignment="false" applyProtection="false">
      <alignment vertical="center"/>
    </xf>
    <xf numFmtId="43" fontId="37" fillId="0" borderId="0" applyFont="false" applyFill="false" applyBorder="false" applyAlignment="false" applyProtection="false">
      <alignment vertical="center"/>
    </xf>
    <xf numFmtId="0" fontId="36" fillId="0" borderId="0" applyNumberFormat="false" applyFill="false" applyBorder="false" applyAlignment="false" applyProtection="false">
      <alignment vertical="center"/>
    </xf>
    <xf numFmtId="0" fontId="47" fillId="0" borderId="0" applyNumberFormat="false" applyFill="false" applyBorder="false" applyAlignment="false" applyProtection="false">
      <alignment vertical="center"/>
    </xf>
    <xf numFmtId="0" fontId="33" fillId="4" borderId="0" applyNumberFormat="false" applyBorder="false" applyAlignment="false" applyProtection="false">
      <alignment vertical="center"/>
    </xf>
    <xf numFmtId="0" fontId="35" fillId="0" borderId="0" applyNumberFormat="false" applyFill="false" applyBorder="false" applyAlignment="false" applyProtection="false">
      <alignment vertical="center"/>
    </xf>
    <xf numFmtId="0" fontId="31" fillId="31" borderId="0" applyNumberFormat="false" applyBorder="false" applyAlignment="false" applyProtection="false">
      <alignment vertical="center"/>
    </xf>
    <xf numFmtId="0" fontId="37" fillId="24" borderId="9" applyNumberFormat="false" applyFont="false" applyAlignment="false" applyProtection="false">
      <alignment vertical="center"/>
    </xf>
    <xf numFmtId="0" fontId="33" fillId="5" borderId="0" applyNumberFormat="false" applyBorder="false" applyAlignment="false" applyProtection="false">
      <alignment vertical="center"/>
    </xf>
    <xf numFmtId="0" fontId="31" fillId="16" borderId="0" applyNumberFormat="false" applyBorder="false" applyAlignment="false" applyProtection="false">
      <alignment vertical="center"/>
    </xf>
    <xf numFmtId="0" fontId="33" fillId="7" borderId="0" applyNumberFormat="false" applyBorder="false" applyAlignment="false" applyProtection="false">
      <alignment vertical="center"/>
    </xf>
    <xf numFmtId="0" fontId="48" fillId="0" borderId="0" applyNumberFormat="false" applyFill="false" applyBorder="false" applyAlignment="false" applyProtection="false">
      <alignment vertical="center"/>
    </xf>
    <xf numFmtId="41" fontId="37" fillId="0" borderId="0" applyFont="false" applyFill="false" applyBorder="false" applyAlignment="false" applyProtection="false">
      <alignment vertical="center"/>
    </xf>
    <xf numFmtId="0" fontId="49" fillId="0" borderId="6" applyNumberFormat="false" applyFill="false" applyAlignment="false" applyProtection="false">
      <alignment vertical="center"/>
    </xf>
    <xf numFmtId="0" fontId="33" fillId="3" borderId="0" applyNumberFormat="false" applyBorder="false" applyAlignment="false" applyProtection="false">
      <alignment vertical="center"/>
    </xf>
    <xf numFmtId="0" fontId="32" fillId="0" borderId="4" applyNumberFormat="false" applyFill="false" applyAlignment="false" applyProtection="false">
      <alignment vertical="center"/>
    </xf>
    <xf numFmtId="0" fontId="31" fillId="2" borderId="0" applyNumberFormat="false" applyBorder="false" applyAlignment="false" applyProtection="false">
      <alignment vertical="center"/>
    </xf>
    <xf numFmtId="0" fontId="33" fillId="26" borderId="0" applyNumberFormat="false" applyBorder="false" applyAlignment="false" applyProtection="false">
      <alignment vertical="center"/>
    </xf>
    <xf numFmtId="0" fontId="30" fillId="0" borderId="3" applyNumberFormat="false" applyFill="false" applyAlignment="false" applyProtection="false">
      <alignment vertical="center"/>
    </xf>
  </cellStyleXfs>
  <cellXfs count="89">
    <xf numFmtId="0" fontId="0" fillId="0" borderId="0" xfId="0" applyFont="true">
      <alignment vertical="center"/>
    </xf>
    <xf numFmtId="0" fontId="1" fillId="0" borderId="0" xfId="0" applyFont="true" applyBorder="true" applyAlignment="true">
      <alignment horizontal="center" vertical="center" wrapText="true"/>
    </xf>
    <xf numFmtId="0" fontId="2" fillId="0" borderId="0" xfId="0" applyFont="true" applyBorder="true" applyAlignment="true">
      <alignment horizontal="center" vertical="center" wrapText="true"/>
    </xf>
    <xf numFmtId="0" fontId="3" fillId="0" borderId="0" xfId="0" applyFont="true" applyBorder="true" applyAlignment="true">
      <alignment vertical="center" wrapText="true"/>
    </xf>
    <xf numFmtId="0" fontId="4" fillId="0" borderId="0" xfId="0" applyFont="true" applyBorder="true" applyAlignment="true">
      <alignment vertical="center" wrapText="true"/>
    </xf>
    <xf numFmtId="0" fontId="5" fillId="0" borderId="0" xfId="0" applyFont="true" applyBorder="true" applyAlignment="true">
      <alignment horizontal="center" vertical="center" wrapText="true"/>
    </xf>
    <xf numFmtId="0" fontId="6" fillId="0" borderId="0" xfId="0" applyFont="true" applyBorder="true" applyAlignment="true">
      <alignment vertical="center" wrapText="true"/>
    </xf>
    <xf numFmtId="0" fontId="6" fillId="0" borderId="0" xfId="0" applyFont="true" applyBorder="true" applyAlignment="true">
      <alignment horizontal="right" vertical="center" wrapText="true"/>
    </xf>
    <xf numFmtId="0" fontId="7" fillId="0" borderId="1" xfId="0" applyFont="true" applyBorder="true" applyAlignment="true">
      <alignment horizontal="center" vertical="center" wrapText="true"/>
    </xf>
    <xf numFmtId="0" fontId="8" fillId="0" borderId="1" xfId="0" applyFont="true" applyBorder="true" applyAlignment="true">
      <alignment horizontal="center" vertical="center" wrapText="true"/>
    </xf>
    <xf numFmtId="0" fontId="8" fillId="0" borderId="1" xfId="0" applyFont="true" applyBorder="true" applyAlignment="true">
      <alignment vertical="center" wrapText="true"/>
    </xf>
    <xf numFmtId="177" fontId="8" fillId="0" borderId="1" xfId="0" applyNumberFormat="true" applyFont="true" applyBorder="true" applyAlignment="true">
      <alignment horizontal="right" vertical="center"/>
    </xf>
    <xf numFmtId="177" fontId="2" fillId="0" borderId="1" xfId="0" applyNumberFormat="true" applyFont="true" applyBorder="true" applyAlignment="true">
      <alignment vertical="center" wrapText="true"/>
    </xf>
    <xf numFmtId="0" fontId="9" fillId="0" borderId="1" xfId="0" applyFont="true" applyBorder="true" applyAlignment="true">
      <alignment vertical="center" wrapText="true"/>
    </xf>
    <xf numFmtId="177" fontId="9" fillId="0" borderId="1" xfId="0" applyNumberFormat="true" applyFont="true" applyBorder="true" applyAlignment="true">
      <alignment horizontal="right" vertical="center"/>
    </xf>
    <xf numFmtId="0" fontId="10" fillId="0" borderId="0" xfId="0" applyFont="true" applyBorder="true" applyAlignment="true">
      <alignment vertical="center" wrapText="true"/>
    </xf>
    <xf numFmtId="0" fontId="11" fillId="0" borderId="0" xfId="0" applyFont="true" applyBorder="true" applyAlignment="true">
      <alignment horizontal="center" vertical="center" wrapText="true"/>
    </xf>
    <xf numFmtId="0" fontId="2" fillId="0" borderId="0" xfId="0" applyFont="true" applyBorder="true" applyAlignment="true">
      <alignment vertical="center" wrapText="true"/>
    </xf>
    <xf numFmtId="0" fontId="4" fillId="0" borderId="0" xfId="0" applyFont="true" applyBorder="true" applyAlignment="true">
      <alignment horizontal="right" vertical="center" wrapText="true"/>
    </xf>
    <xf numFmtId="0" fontId="3" fillId="0" borderId="1" xfId="0" applyFont="true" applyBorder="true" applyAlignment="true">
      <alignment horizontal="center" vertical="center" wrapText="true"/>
    </xf>
    <xf numFmtId="0" fontId="4" fillId="0" borderId="1" xfId="0" applyFont="true" applyBorder="true" applyAlignment="true">
      <alignment vertical="center" wrapText="true"/>
    </xf>
    <xf numFmtId="4" fontId="12" fillId="0" borderId="1" xfId="0" applyNumberFormat="true" applyFont="true" applyFill="true" applyBorder="true" applyAlignment="true">
      <alignment horizontal="right" vertical="center" wrapText="true"/>
    </xf>
    <xf numFmtId="176" fontId="12" fillId="0" borderId="1" xfId="0" applyNumberFormat="true" applyFont="true" applyFill="true" applyBorder="true" applyAlignment="true">
      <alignment horizontal="right" vertical="center" wrapText="true"/>
    </xf>
    <xf numFmtId="0" fontId="2" fillId="0" borderId="1" xfId="0" applyFont="true" applyBorder="true" applyAlignment="true">
      <alignment vertical="center" wrapText="true"/>
    </xf>
    <xf numFmtId="177" fontId="4" fillId="0" borderId="1" xfId="0" applyNumberFormat="true" applyFont="true" applyBorder="true" applyAlignment="true">
      <alignment horizontal="center" vertical="center" wrapText="true"/>
    </xf>
    <xf numFmtId="0" fontId="3" fillId="0" borderId="1" xfId="0" applyFont="true" applyBorder="true" applyAlignment="true">
      <alignment vertical="center" wrapText="true"/>
    </xf>
    <xf numFmtId="177" fontId="3" fillId="0" borderId="1" xfId="0" applyNumberFormat="true" applyFont="true" applyBorder="true" applyAlignment="true">
      <alignment horizontal="right" vertical="center" wrapText="true"/>
    </xf>
    <xf numFmtId="176" fontId="13" fillId="0" borderId="1" xfId="0" applyNumberFormat="true" applyFont="true" applyFill="true" applyBorder="true" applyAlignment="true">
      <alignment horizontal="right" vertical="center" wrapText="true"/>
    </xf>
    <xf numFmtId="0" fontId="14" fillId="0" borderId="0" xfId="0" applyFont="true" applyBorder="true" applyAlignment="true">
      <alignment horizontal="center" vertical="center" wrapText="true"/>
    </xf>
    <xf numFmtId="0" fontId="4" fillId="0" borderId="1" xfId="0" applyFont="true" applyFill="true" applyBorder="true" applyAlignment="true">
      <alignment horizontal="center" vertical="center" wrapText="true"/>
    </xf>
    <xf numFmtId="177" fontId="4" fillId="0" borderId="1" xfId="0" applyNumberFormat="true" applyFont="true" applyFill="true" applyBorder="true" applyAlignment="true">
      <alignment horizontal="center" vertical="center" wrapText="true"/>
    </xf>
    <xf numFmtId="10" fontId="12" fillId="0" borderId="1" xfId="9" applyNumberFormat="true" applyFont="true" applyBorder="true" applyAlignment="true">
      <alignment horizontal="center" vertical="center" wrapText="true"/>
    </xf>
    <xf numFmtId="0" fontId="15" fillId="0" borderId="1" xfId="0" applyFont="true" applyBorder="true" applyAlignment="true">
      <alignment horizontal="center" vertical="center" wrapText="true"/>
    </xf>
    <xf numFmtId="0" fontId="6" fillId="0" borderId="1" xfId="0" applyFont="true" applyBorder="true" applyAlignment="true">
      <alignment vertical="center" wrapText="true"/>
    </xf>
    <xf numFmtId="177" fontId="6" fillId="0" borderId="1" xfId="0" applyNumberFormat="true" applyFont="true" applyBorder="true" applyAlignment="true">
      <alignment vertical="center" wrapText="true"/>
    </xf>
    <xf numFmtId="0" fontId="16" fillId="0" borderId="0" xfId="0" applyFont="true" applyBorder="true" applyAlignment="true">
      <alignment horizontal="center" vertical="center" wrapText="true"/>
    </xf>
    <xf numFmtId="177" fontId="4" fillId="0" borderId="1" xfId="0" applyNumberFormat="true" applyFont="true" applyBorder="true" applyAlignment="true">
      <alignment vertical="center" wrapText="true"/>
    </xf>
    <xf numFmtId="0" fontId="17" fillId="0" borderId="1" xfId="0" applyFont="true" applyFill="true" applyBorder="true" applyAlignment="true">
      <alignment horizontal="left" vertical="center" wrapText="true"/>
    </xf>
    <xf numFmtId="4" fontId="18" fillId="0" borderId="1" xfId="0" applyNumberFormat="true" applyFont="true" applyFill="true" applyBorder="true" applyAlignment="true">
      <alignment horizontal="right" vertical="center" wrapText="true"/>
    </xf>
    <xf numFmtId="0" fontId="18" fillId="0" borderId="1" xfId="0" applyFont="true" applyFill="true" applyBorder="true" applyAlignment="true">
      <alignment horizontal="left" vertical="center" wrapText="true"/>
    </xf>
    <xf numFmtId="4" fontId="17" fillId="0" borderId="1" xfId="0" applyNumberFormat="true" applyFont="true" applyFill="true" applyBorder="true" applyAlignment="true">
      <alignment horizontal="right" vertical="center" wrapText="true"/>
    </xf>
    <xf numFmtId="0" fontId="7" fillId="0" borderId="1" xfId="0" applyFont="true" applyBorder="true" applyAlignment="true">
      <alignment vertical="center" wrapText="true"/>
    </xf>
    <xf numFmtId="177" fontId="6" fillId="0" borderId="1" xfId="0" applyNumberFormat="true" applyFont="true" applyBorder="true" applyAlignment="true">
      <alignment horizontal="right" vertical="center" wrapText="true"/>
    </xf>
    <xf numFmtId="4" fontId="19" fillId="0" borderId="1" xfId="0" applyNumberFormat="true" applyFont="true" applyFill="true" applyBorder="true" applyAlignment="true">
      <alignment horizontal="right" vertical="center" wrapText="true"/>
    </xf>
    <xf numFmtId="176" fontId="18" fillId="0" borderId="1" xfId="0" applyNumberFormat="true" applyFont="true" applyFill="true" applyBorder="true" applyAlignment="true">
      <alignment horizontal="right" vertical="center" wrapText="true"/>
    </xf>
    <xf numFmtId="0" fontId="9" fillId="0" borderId="1" xfId="0" applyFont="true" applyBorder="true" applyAlignment="true">
      <alignment horizontal="right" vertical="center" wrapText="true"/>
    </xf>
    <xf numFmtId="10" fontId="9" fillId="0" borderId="1" xfId="9" applyNumberFormat="true" applyFont="true" applyBorder="true" applyAlignment="true">
      <alignment horizontal="center" vertical="center" wrapText="true"/>
    </xf>
    <xf numFmtId="0" fontId="8" fillId="0" borderId="1" xfId="0" applyFont="true" applyBorder="true" applyAlignment="true">
      <alignment horizontal="right" vertical="center" wrapText="true"/>
    </xf>
    <xf numFmtId="10" fontId="8" fillId="0" borderId="1" xfId="9" applyNumberFormat="true" applyFont="true" applyBorder="true" applyAlignment="true">
      <alignment horizontal="center" vertical="center" wrapText="true"/>
    </xf>
    <xf numFmtId="176" fontId="17" fillId="0" borderId="1" xfId="0" applyNumberFormat="true" applyFont="true" applyFill="true" applyBorder="true" applyAlignment="true">
      <alignment horizontal="right" vertical="center" wrapText="true"/>
    </xf>
    <xf numFmtId="43" fontId="9" fillId="0" borderId="1" xfId="31" applyFont="true" applyBorder="true" applyAlignment="true">
      <alignment horizontal="center" vertical="center" wrapText="true"/>
    </xf>
    <xf numFmtId="43" fontId="8" fillId="0" borderId="1" xfId="31" applyFont="true" applyBorder="true" applyAlignment="true">
      <alignment horizontal="center" vertical="center" wrapText="true"/>
    </xf>
    <xf numFmtId="10" fontId="6" fillId="0" borderId="1" xfId="9" applyNumberFormat="true" applyFont="true" applyBorder="true" applyAlignment="true">
      <alignment horizontal="center" vertical="center" wrapText="true"/>
    </xf>
    <xf numFmtId="176" fontId="19" fillId="0" borderId="1" xfId="0" applyNumberFormat="true" applyFont="true" applyFill="true" applyBorder="true" applyAlignment="true">
      <alignment horizontal="right" vertical="center" wrapText="true"/>
    </xf>
    <xf numFmtId="43" fontId="7" fillId="0" borderId="1" xfId="31" applyFont="true" applyBorder="true" applyAlignment="true">
      <alignment horizontal="center" vertical="center" wrapText="true"/>
    </xf>
    <xf numFmtId="10" fontId="7" fillId="0" borderId="1" xfId="9" applyNumberFormat="true" applyFont="true" applyBorder="true" applyAlignment="true">
      <alignment horizontal="center" vertical="center" wrapText="true"/>
    </xf>
    <xf numFmtId="4" fontId="20" fillId="0" borderId="1" xfId="0" applyNumberFormat="true" applyFont="true" applyFill="true" applyBorder="true" applyAlignment="true">
      <alignment horizontal="right" vertical="center" wrapText="true"/>
    </xf>
    <xf numFmtId="43" fontId="7" fillId="0" borderId="1" xfId="31" applyFont="true" applyBorder="true" applyAlignment="true">
      <alignment horizontal="right" vertical="center" wrapText="true"/>
    </xf>
    <xf numFmtId="10" fontId="21" fillId="0" borderId="1" xfId="9" applyNumberFormat="true" applyFont="true" applyBorder="true" applyAlignment="true">
      <alignment horizontal="right" vertical="center" wrapText="true"/>
    </xf>
    <xf numFmtId="177" fontId="6" fillId="0" borderId="1" xfId="0" applyNumberFormat="true" applyFont="true" applyBorder="true" applyAlignment="true">
      <alignment horizontal="center" vertical="center" wrapText="true"/>
    </xf>
    <xf numFmtId="10" fontId="22" fillId="0" borderId="1" xfId="9" applyNumberFormat="true" applyFont="true" applyBorder="true" applyAlignment="true">
      <alignment horizontal="right" vertical="center" wrapText="true"/>
    </xf>
    <xf numFmtId="0" fontId="8" fillId="0" borderId="0" xfId="0" applyFont="true" applyBorder="true" applyAlignment="true">
      <alignment vertical="center" wrapText="true"/>
    </xf>
    <xf numFmtId="4" fontId="7" fillId="0" borderId="1" xfId="0" applyNumberFormat="true" applyFont="true" applyFill="true" applyBorder="true" applyAlignment="true">
      <alignment horizontal="right" vertical="center" wrapText="true"/>
    </xf>
    <xf numFmtId="4" fontId="6" fillId="0" borderId="1" xfId="0" applyNumberFormat="true" applyFont="true" applyFill="true" applyBorder="true" applyAlignment="true">
      <alignment horizontal="right" vertical="center" wrapText="true"/>
    </xf>
    <xf numFmtId="4" fontId="7" fillId="0" borderId="2" xfId="0" applyNumberFormat="true" applyFont="true" applyFill="true" applyBorder="true" applyAlignment="true">
      <alignment horizontal="right" vertical="center" wrapText="true"/>
    </xf>
    <xf numFmtId="0" fontId="23" fillId="0" borderId="0" xfId="0" applyFont="true">
      <alignment vertical="center"/>
    </xf>
    <xf numFmtId="0" fontId="24" fillId="0" borderId="0" xfId="0" applyFont="true" applyBorder="true" applyAlignment="true">
      <alignment horizontal="center" vertical="center" wrapText="true"/>
    </xf>
    <xf numFmtId="0" fontId="9" fillId="0" borderId="1" xfId="0" applyFont="true" applyBorder="true" applyAlignment="true">
      <alignment horizontal="center" vertical="center" wrapText="true"/>
    </xf>
    <xf numFmtId="0" fontId="25" fillId="0" borderId="1" xfId="0" applyFont="true" applyFill="true" applyBorder="true" applyAlignment="true">
      <alignment horizontal="left" vertical="center" wrapText="true"/>
    </xf>
    <xf numFmtId="4" fontId="26" fillId="0" borderId="1" xfId="0" applyNumberFormat="true" applyFont="true" applyFill="true" applyBorder="true" applyAlignment="true">
      <alignment horizontal="right" vertical="center" wrapText="true"/>
    </xf>
    <xf numFmtId="0" fontId="2" fillId="0" borderId="1" xfId="0" applyFont="true" applyFill="true" applyBorder="true" applyAlignment="true">
      <alignment horizontal="left" vertical="center" wrapText="true"/>
    </xf>
    <xf numFmtId="4" fontId="2" fillId="0" borderId="1" xfId="0" applyNumberFormat="true" applyFont="true" applyFill="true" applyBorder="true" applyAlignment="true">
      <alignment horizontal="right" vertical="center" wrapText="true"/>
    </xf>
    <xf numFmtId="176" fontId="26" fillId="0" borderId="1" xfId="0" applyNumberFormat="true" applyFont="true" applyFill="true" applyBorder="true" applyAlignment="true">
      <alignment horizontal="right" vertical="center" wrapText="true"/>
    </xf>
    <xf numFmtId="43" fontId="26" fillId="0" borderId="1" xfId="31" applyFont="true" applyBorder="true" applyAlignment="true">
      <alignment horizontal="right" vertical="center" wrapText="true"/>
    </xf>
    <xf numFmtId="10" fontId="26" fillId="0" borderId="1" xfId="9" applyNumberFormat="true" applyFont="true" applyBorder="true" applyAlignment="true">
      <alignment horizontal="center" vertical="center" wrapText="true"/>
    </xf>
    <xf numFmtId="176" fontId="2" fillId="0" borderId="1" xfId="0" applyNumberFormat="true" applyFont="true" applyFill="true" applyBorder="true" applyAlignment="true">
      <alignment horizontal="right" vertical="center" wrapText="true"/>
    </xf>
    <xf numFmtId="43" fontId="2" fillId="0" borderId="1" xfId="31" applyFont="true" applyBorder="true" applyAlignment="true">
      <alignment horizontal="right" vertical="center" wrapText="true"/>
    </xf>
    <xf numFmtId="10" fontId="2" fillId="0" borderId="1" xfId="9" applyNumberFormat="true" applyFont="true" applyBorder="true" applyAlignment="true">
      <alignment horizontal="center" vertical="center" wrapText="true"/>
    </xf>
    <xf numFmtId="0" fontId="26" fillId="0" borderId="1" xfId="0" applyFont="true" applyBorder="true" applyAlignment="true">
      <alignment vertical="center" wrapText="true"/>
    </xf>
    <xf numFmtId="177" fontId="2" fillId="0" borderId="1" xfId="0" applyNumberFormat="true" applyFont="true" applyBorder="true" applyAlignment="true">
      <alignment horizontal="right" vertical="center" wrapText="true"/>
    </xf>
    <xf numFmtId="43" fontId="6" fillId="0" borderId="1" xfId="31" applyFont="true" applyBorder="true" applyAlignment="true">
      <alignment horizontal="right" vertical="center" wrapText="true"/>
    </xf>
    <xf numFmtId="43" fontId="6" fillId="0" borderId="1" xfId="31" applyFont="true" applyBorder="true" applyAlignment="true">
      <alignment vertical="center" wrapText="true"/>
    </xf>
    <xf numFmtId="43" fontId="6" fillId="0" borderId="1" xfId="31" applyFont="true" applyBorder="true" applyAlignment="true">
      <alignment horizontal="center" vertical="center" wrapText="true"/>
    </xf>
    <xf numFmtId="10" fontId="6" fillId="0" borderId="1" xfId="0" applyNumberFormat="true" applyFont="true" applyBorder="true" applyAlignment="true">
      <alignment horizontal="center" vertical="center" wrapText="true"/>
    </xf>
    <xf numFmtId="0" fontId="27" fillId="0" borderId="0" xfId="0" applyFont="true">
      <alignment vertical="center"/>
    </xf>
    <xf numFmtId="0" fontId="28" fillId="0" borderId="0" xfId="0" applyFont="true" applyBorder="true" applyAlignment="true">
      <alignment vertical="center"/>
    </xf>
    <xf numFmtId="0" fontId="28" fillId="0" borderId="0" xfId="0" applyFont="true" applyBorder="true" applyAlignment="true">
      <alignment vertical="center" wrapText="true"/>
    </xf>
    <xf numFmtId="0" fontId="29" fillId="0" borderId="0" xfId="0" applyFont="true" applyBorder="true" applyAlignment="true">
      <alignment horizontal="left" vertical="center" wrapText="true"/>
    </xf>
    <xf numFmtId="0" fontId="28" fillId="0" borderId="0" xfId="0" applyFont="true" applyBorder="true" applyAlignment="true">
      <alignment horizontal="left" vertical="center" wrapText="true"/>
    </xf>
  </cellXfs>
  <cellStyles count="49">
    <cellStyle name="常规" xfId="0" builtinId="0"/>
    <cellStyle name="60% - 强调文字颜色 6" xfId="1" builtinId="52"/>
    <cellStyle name="20% - 强调文字颜色 4" xfId="2" builtinId="42"/>
    <cellStyle name="强调文字颜色 4" xfId="3" builtinId="41"/>
    <cellStyle name="输入" xfId="4" builtinId="20"/>
    <cellStyle name="40% - 强调文字颜色 3" xfId="5" builtinId="39"/>
    <cellStyle name="20% - 强调文字颜色 3" xfId="6" builtinId="38"/>
    <cellStyle name="货币" xfId="7" builtinId="4"/>
    <cellStyle name="强调文字颜色 3" xfId="8" builtinId="37"/>
    <cellStyle name="百分比" xfId="9" builtinId="5"/>
    <cellStyle name="60% - 强调文字颜色 2" xfId="10" builtinId="36"/>
    <cellStyle name="60% - 强调文字颜色 5" xfId="11" builtinId="48"/>
    <cellStyle name="强调文字颜色 2" xfId="12" builtinId="33"/>
    <cellStyle name="60% - 强调文字颜色 1" xfId="13" builtinId="32"/>
    <cellStyle name="60% - 强调文字颜色 4" xfId="14" builtinId="44"/>
    <cellStyle name="计算" xfId="15" builtinId="22"/>
    <cellStyle name="强调文字颜色 1" xfId="16" builtinId="29"/>
    <cellStyle name="适中" xfId="17" builtinId="28"/>
    <cellStyle name="20% - 强调文字颜色 5" xfId="18" builtinId="46"/>
    <cellStyle name="好" xfId="19" builtinId="26"/>
    <cellStyle name="20% - 强调文字颜色 1" xfId="20" builtinId="30"/>
    <cellStyle name="汇总" xfId="21" builtinId="25"/>
    <cellStyle name="差" xfId="22" builtinId="27"/>
    <cellStyle name="检查单元格" xfId="23" builtinId="23"/>
    <cellStyle name="输出" xfId="24" builtinId="21"/>
    <cellStyle name="标题 1" xfId="25" builtinId="16"/>
    <cellStyle name="解释性文本" xfId="26" builtinId="53"/>
    <cellStyle name="20% - 强调文字颜色 2" xfId="27" builtinId="34"/>
    <cellStyle name="标题 4" xfId="28" builtinId="19"/>
    <cellStyle name="货币[0]" xfId="29" builtinId="7"/>
    <cellStyle name="40% - 强调文字颜色 4" xfId="30" builtinId="43"/>
    <cellStyle name="千位分隔" xfId="31" builtinId="3"/>
    <cellStyle name="已访问的超链接" xfId="32" builtinId="9"/>
    <cellStyle name="标题" xfId="33" builtinId="15"/>
    <cellStyle name="40% - 强调文字颜色 2" xfId="34" builtinId="35"/>
    <cellStyle name="警告文本" xfId="35" builtinId="11"/>
    <cellStyle name="60% - 强调文字颜色 3" xfId="36" builtinId="40"/>
    <cellStyle name="注释" xfId="37" builtinId="10"/>
    <cellStyle name="20% - 强调文字颜色 6" xfId="38" builtinId="50"/>
    <cellStyle name="强调文字颜色 5" xfId="39" builtinId="45"/>
    <cellStyle name="40% - 强调文字颜色 6" xfId="40" builtinId="51"/>
    <cellStyle name="超链接" xfId="41" builtinId="8"/>
    <cellStyle name="千位分隔[0]" xfId="42" builtinId="6"/>
    <cellStyle name="标题 2" xfId="43" builtinId="17"/>
    <cellStyle name="40% - 强调文字颜色 5" xfId="44" builtinId="47"/>
    <cellStyle name="标题 3" xfId="45" builtinId="18"/>
    <cellStyle name="强调文字颜色 6" xfId="46" builtinId="49"/>
    <cellStyle name="40% - 强调文字颜色 1" xfId="47" builtinId="31"/>
    <cellStyle name="链接单元格" xfId="48" builtinId="24"/>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8" Type="http://schemas.openxmlformats.org/officeDocument/2006/relationships/sharedStrings" Target="sharedStrings.xml"/><Relationship Id="rId17" Type="http://schemas.openxmlformats.org/officeDocument/2006/relationships/styles" Target="styles.xml"/><Relationship Id="rId16" Type="http://schemas.openxmlformats.org/officeDocument/2006/relationships/theme" Target="theme/theme1.xml"/><Relationship Id="rId15" Type="http://schemas.openxmlformats.org/officeDocument/2006/relationships/externalLink" Target="externalLinks/externalLink1.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ata/&#27784;&#20339;&#35850;/&#36130;&#25919;&#31649;&#29702;/&#20449;&#24687;&#20844;&#24320;/&#20449;&#24687;&#20844;&#24320;/&#39044;&#20915;&#31639;&#20449;&#24687;&#20844;&#24320;/2023&#24180;/2023&#24180;&#38472;&#23478;&#38215;&#25919;&#24220;&#20915;&#31639;&#20449;&#24687;&#20844;&#24320;/2023&#24180;&#38472;&#23478;&#38215;&#25919;&#24220;&#20915;&#31639;&#20449;&#24687;&#20844;&#24320;.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封面"/>
      <sheetName val="1.1"/>
      <sheetName val="1.2"/>
      <sheetName val="1.3"/>
      <sheetName val="2.1"/>
      <sheetName val="2.2"/>
      <sheetName val="3.1"/>
      <sheetName val="3.2"/>
      <sheetName val="4.1"/>
      <sheetName val="4.2"/>
      <sheetName val="5.1"/>
      <sheetName val="5.2"/>
      <sheetName val="5.3"/>
      <sheetName val="5.4"/>
    </sheetNames>
    <sheetDataSet>
      <sheetData sheetId="0"/>
      <sheetData sheetId="1"/>
      <sheetData sheetId="2">
        <row r="1">
          <cell r="A1" t="str">
            <v>2023年一般公共预算支出决算情况表</v>
          </cell>
        </row>
        <row r="3">
          <cell r="A3" t="str">
            <v>科目编码</v>
          </cell>
          <cell r="B3" t="str">
            <v>项    目</v>
          </cell>
          <cell r="C3" t="str">
            <v>年初预算数</v>
          </cell>
          <cell r="D3" t="str">
            <v>经人大批准的调整后预算数</v>
          </cell>
          <cell r="E3" t="str">
            <v>决算数</v>
          </cell>
        </row>
        <row r="4">
          <cell r="A4" t="str">
            <v>201</v>
          </cell>
          <cell r="B4" t="str">
            <v>一般公共服务支出</v>
          </cell>
          <cell r="C4">
            <v>3576.32</v>
          </cell>
          <cell r="D4">
            <v>3509.830366</v>
          </cell>
          <cell r="E4">
            <v>3509.830366</v>
          </cell>
        </row>
        <row r="5">
          <cell r="A5" t="str">
            <v>20101</v>
          </cell>
          <cell r="B5" t="str">
            <v>人大事务</v>
          </cell>
          <cell r="C5">
            <v>28.85</v>
          </cell>
          <cell r="D5">
            <v>37.788768</v>
          </cell>
          <cell r="E5">
            <v>37.788768</v>
          </cell>
        </row>
        <row r="6">
          <cell r="A6" t="str">
            <v>2010107</v>
          </cell>
          <cell r="B6" t="str">
            <v>人大代表履职能力提升</v>
          </cell>
          <cell r="C6">
            <v>8.5</v>
          </cell>
          <cell r="D6">
            <v>8.3</v>
          </cell>
          <cell r="E6">
            <v>8.3</v>
          </cell>
        </row>
        <row r="7">
          <cell r="A7" t="str">
            <v>2010108</v>
          </cell>
          <cell r="B7" t="str">
            <v>代表工作</v>
          </cell>
          <cell r="C7">
            <v>18.5</v>
          </cell>
          <cell r="D7">
            <v>18.698768</v>
          </cell>
          <cell r="E7">
            <v>18.698768</v>
          </cell>
        </row>
        <row r="8">
          <cell r="A8" t="str">
            <v>2010199</v>
          </cell>
          <cell r="B8" t="str">
            <v>其他人大事务支出</v>
          </cell>
          <cell r="C8">
            <v>1.85</v>
          </cell>
          <cell r="D8">
            <v>10.79</v>
          </cell>
          <cell r="E8">
            <v>10.79</v>
          </cell>
        </row>
        <row r="9">
          <cell r="A9" t="str">
            <v>20103</v>
          </cell>
          <cell r="B9" t="str">
            <v>政府办公厅（室）及相关机构事务</v>
          </cell>
          <cell r="C9">
            <v>2181.22</v>
          </cell>
          <cell r="D9">
            <v>2235.156369</v>
          </cell>
          <cell r="E9">
            <v>2235.156369</v>
          </cell>
        </row>
        <row r="10">
          <cell r="A10" t="str">
            <v>2010301</v>
          </cell>
          <cell r="B10" t="str">
            <v>行政运行</v>
          </cell>
          <cell r="C10">
            <v>2181.22</v>
          </cell>
          <cell r="D10">
            <v>2235.156369</v>
          </cell>
          <cell r="E10">
            <v>2235.156369</v>
          </cell>
        </row>
        <row r="11">
          <cell r="A11" t="str">
            <v>20105</v>
          </cell>
          <cell r="B11" t="str">
            <v>统计信息事务</v>
          </cell>
          <cell r="C11">
            <v>44.03</v>
          </cell>
          <cell r="D11">
            <v>35.960355</v>
          </cell>
          <cell r="E11">
            <v>35.960355</v>
          </cell>
        </row>
        <row r="12">
          <cell r="A12" t="str">
            <v>2010505</v>
          </cell>
          <cell r="B12" t="str">
            <v>专项统计业务</v>
          </cell>
          <cell r="C12">
            <v>9.03</v>
          </cell>
          <cell r="D12">
            <v>9.019186</v>
          </cell>
          <cell r="E12">
            <v>9.019186</v>
          </cell>
        </row>
        <row r="13">
          <cell r="A13" t="str">
            <v>2010507</v>
          </cell>
          <cell r="B13" t="str">
            <v>专项普查活动</v>
          </cell>
          <cell r="C13">
            <v>35</v>
          </cell>
          <cell r="D13">
            <v>26.941169</v>
          </cell>
          <cell r="E13">
            <v>26.941169</v>
          </cell>
        </row>
        <row r="14">
          <cell r="A14" t="str">
            <v>20106</v>
          </cell>
          <cell r="B14" t="str">
            <v>财政事务</v>
          </cell>
          <cell r="C14">
            <v>344.7</v>
          </cell>
          <cell r="D14">
            <v>358.735431</v>
          </cell>
          <cell r="E14">
            <v>358.735431</v>
          </cell>
        </row>
        <row r="15">
          <cell r="A15" t="str">
            <v>2010699</v>
          </cell>
          <cell r="B15" t="str">
            <v>其他财政事务支出</v>
          </cell>
          <cell r="C15">
            <v>344.7</v>
          </cell>
          <cell r="D15">
            <v>358.735431</v>
          </cell>
          <cell r="E15">
            <v>358.735431</v>
          </cell>
        </row>
        <row r="16">
          <cell r="A16" t="str">
            <v>20129</v>
          </cell>
          <cell r="B16" t="str">
            <v>群众团体事务</v>
          </cell>
          <cell r="C16">
            <v>12.32</v>
          </cell>
          <cell r="D16">
            <v>22.809715</v>
          </cell>
          <cell r="E16">
            <v>22.809715</v>
          </cell>
        </row>
        <row r="17">
          <cell r="A17" t="str">
            <v>2012901</v>
          </cell>
          <cell r="B17" t="str">
            <v>行政运行</v>
          </cell>
          <cell r="C17">
            <v>11.1</v>
          </cell>
          <cell r="D17">
            <v>7.818515</v>
          </cell>
          <cell r="E17">
            <v>7.818515</v>
          </cell>
        </row>
        <row r="18">
          <cell r="A18" t="str">
            <v>2012999</v>
          </cell>
          <cell r="B18" t="str">
            <v>其他群众团体事务支出</v>
          </cell>
          <cell r="C18">
            <v>1.22</v>
          </cell>
          <cell r="D18">
            <v>14.9912</v>
          </cell>
          <cell r="E18">
            <v>14.9912</v>
          </cell>
        </row>
        <row r="19">
          <cell r="A19" t="str">
            <v>20132</v>
          </cell>
          <cell r="B19" t="str">
            <v>组织事务</v>
          </cell>
          <cell r="C19">
            <v>127.76</v>
          </cell>
          <cell r="D19">
            <v>32.594397</v>
          </cell>
          <cell r="E19">
            <v>32.594397</v>
          </cell>
        </row>
        <row r="20">
          <cell r="A20" t="str">
            <v>2013201</v>
          </cell>
          <cell r="B20" t="str">
            <v>行政运行</v>
          </cell>
          <cell r="C20">
            <v>18.2</v>
          </cell>
          <cell r="D20">
            <v>11.535953</v>
          </cell>
          <cell r="E20">
            <v>11.535953</v>
          </cell>
        </row>
        <row r="21">
          <cell r="A21" t="str">
            <v>2013299</v>
          </cell>
          <cell r="B21" t="str">
            <v>其他组织事务支出</v>
          </cell>
          <cell r="C21">
            <v>109.56</v>
          </cell>
          <cell r="D21">
            <v>21.058444</v>
          </cell>
          <cell r="E21">
            <v>21.058444</v>
          </cell>
        </row>
        <row r="22">
          <cell r="A22" t="str">
            <v>20136</v>
          </cell>
          <cell r="B22" t="str">
            <v>其他共产党事务支出</v>
          </cell>
          <cell r="C22">
            <v>463.47</v>
          </cell>
          <cell r="D22">
            <v>427.893988</v>
          </cell>
          <cell r="E22">
            <v>427.893988</v>
          </cell>
        </row>
        <row r="23">
          <cell r="A23" t="str">
            <v>2013650</v>
          </cell>
          <cell r="B23" t="str">
            <v>事业运行</v>
          </cell>
          <cell r="C23">
            <v>439.47</v>
          </cell>
          <cell r="D23">
            <v>405.377764</v>
          </cell>
          <cell r="E23">
            <v>405.377764</v>
          </cell>
        </row>
        <row r="24">
          <cell r="A24" t="str">
            <v>2013699</v>
          </cell>
          <cell r="B24" t="str">
            <v>其他共产党事务支出</v>
          </cell>
          <cell r="C24">
            <v>24</v>
          </cell>
          <cell r="D24">
            <v>22.516224</v>
          </cell>
          <cell r="E24">
            <v>22.516224</v>
          </cell>
        </row>
        <row r="25">
          <cell r="A25" t="str">
            <v>20138</v>
          </cell>
          <cell r="B25" t="str">
            <v>市场监督管理事务</v>
          </cell>
        </row>
        <row r="25">
          <cell r="D25">
            <v>15.744</v>
          </cell>
          <cell r="E25">
            <v>15.744</v>
          </cell>
        </row>
        <row r="26">
          <cell r="A26" t="str">
            <v>2013899</v>
          </cell>
          <cell r="B26" t="str">
            <v>其他市场监督管理事务</v>
          </cell>
        </row>
        <row r="26">
          <cell r="D26">
            <v>15.744</v>
          </cell>
          <cell r="E26">
            <v>15.744</v>
          </cell>
        </row>
        <row r="27">
          <cell r="A27" t="str">
            <v>20199</v>
          </cell>
          <cell r="B27" t="str">
            <v>其他一般公共服务支出</v>
          </cell>
          <cell r="C27">
            <v>373.97</v>
          </cell>
          <cell r="D27">
            <v>343.147343</v>
          </cell>
          <cell r="E27">
            <v>343.147343</v>
          </cell>
        </row>
        <row r="28">
          <cell r="A28" t="str">
            <v>2019999</v>
          </cell>
          <cell r="B28" t="str">
            <v>其他一般公共服务支出</v>
          </cell>
          <cell r="C28">
            <v>373.97</v>
          </cell>
          <cell r="D28">
            <v>343.147343</v>
          </cell>
          <cell r="E28">
            <v>343.147343</v>
          </cell>
        </row>
        <row r="29">
          <cell r="A29" t="str">
            <v>205</v>
          </cell>
          <cell r="B29" t="str">
            <v>教育支出</v>
          </cell>
          <cell r="C29">
            <v>73</v>
          </cell>
          <cell r="D29">
            <v>65.7341</v>
          </cell>
          <cell r="E29">
            <v>65.7341</v>
          </cell>
        </row>
        <row r="30">
          <cell r="A30" t="str">
            <v>20504</v>
          </cell>
          <cell r="B30" t="str">
            <v>成人教育</v>
          </cell>
          <cell r="C30">
            <v>20</v>
          </cell>
          <cell r="D30">
            <v>20</v>
          </cell>
          <cell r="E30">
            <v>20</v>
          </cell>
        </row>
        <row r="31">
          <cell r="A31" t="str">
            <v>2050499</v>
          </cell>
          <cell r="B31" t="str">
            <v>其他成人教育支出</v>
          </cell>
          <cell r="C31">
            <v>20</v>
          </cell>
          <cell r="D31">
            <v>20</v>
          </cell>
          <cell r="E31">
            <v>20</v>
          </cell>
        </row>
        <row r="32">
          <cell r="A32" t="str">
            <v>20599</v>
          </cell>
          <cell r="B32" t="str">
            <v>其他教育支出</v>
          </cell>
          <cell r="C32">
            <v>53</v>
          </cell>
          <cell r="D32">
            <v>45.7341</v>
          </cell>
          <cell r="E32">
            <v>45.7341</v>
          </cell>
        </row>
        <row r="33">
          <cell r="A33" t="str">
            <v>2059999</v>
          </cell>
          <cell r="B33" t="str">
            <v>其他教育支出</v>
          </cell>
          <cell r="C33">
            <v>53</v>
          </cell>
          <cell r="D33">
            <v>45.7341</v>
          </cell>
          <cell r="E33">
            <v>45.7341</v>
          </cell>
        </row>
        <row r="34">
          <cell r="A34" t="str">
            <v>206</v>
          </cell>
          <cell r="B34" t="str">
            <v>科学技术支出</v>
          </cell>
          <cell r="C34">
            <v>561</v>
          </cell>
          <cell r="D34">
            <v>561</v>
          </cell>
          <cell r="E34">
            <v>561</v>
          </cell>
        </row>
        <row r="35">
          <cell r="A35" t="str">
            <v>20607</v>
          </cell>
          <cell r="B35" t="str">
            <v>科学技术普及</v>
          </cell>
        </row>
        <row r="36">
          <cell r="A36" t="str">
            <v>2060702</v>
          </cell>
          <cell r="B36" t="str">
            <v>科普活动</v>
          </cell>
        </row>
        <row r="37">
          <cell r="A37" t="str">
            <v>2060799</v>
          </cell>
          <cell r="B37" t="str">
            <v>其他科学技术普及支出</v>
          </cell>
        </row>
        <row r="38">
          <cell r="A38" t="str">
            <v>20699</v>
          </cell>
          <cell r="B38" t="str">
            <v>其他科学技术支出</v>
          </cell>
          <cell r="C38">
            <v>561</v>
          </cell>
          <cell r="D38">
            <v>561</v>
          </cell>
          <cell r="E38">
            <v>561</v>
          </cell>
        </row>
        <row r="39">
          <cell r="A39" t="str">
            <v>2069999</v>
          </cell>
          <cell r="B39" t="str">
            <v>其他科学技术支出</v>
          </cell>
          <cell r="C39">
            <v>561</v>
          </cell>
          <cell r="D39">
            <v>561</v>
          </cell>
          <cell r="E39">
            <v>561</v>
          </cell>
        </row>
        <row r="40">
          <cell r="A40" t="str">
            <v>207</v>
          </cell>
          <cell r="B40" t="str">
            <v>文化旅游体育与传媒支出</v>
          </cell>
          <cell r="C40">
            <v>601.99</v>
          </cell>
          <cell r="D40">
            <v>491.170312</v>
          </cell>
          <cell r="E40">
            <v>491.170312</v>
          </cell>
        </row>
        <row r="41">
          <cell r="A41" t="str">
            <v>20701</v>
          </cell>
          <cell r="B41" t="str">
            <v>文化和旅游</v>
          </cell>
          <cell r="C41">
            <v>276.2</v>
          </cell>
          <cell r="D41">
            <v>163.49975</v>
          </cell>
          <cell r="E41">
            <v>163.49975</v>
          </cell>
        </row>
        <row r="42">
          <cell r="A42" t="str">
            <v>2070109</v>
          </cell>
          <cell r="B42" t="str">
            <v>群众文化</v>
          </cell>
          <cell r="C42">
            <v>35</v>
          </cell>
          <cell r="D42">
            <v>33.73075</v>
          </cell>
          <cell r="E42">
            <v>33.73075</v>
          </cell>
        </row>
        <row r="43">
          <cell r="A43" t="str">
            <v>2070199</v>
          </cell>
          <cell r="B43" t="str">
            <v>其他文化和旅游支出</v>
          </cell>
          <cell r="C43">
            <v>241.2</v>
          </cell>
          <cell r="D43">
            <v>129.769</v>
          </cell>
          <cell r="E43">
            <v>129.769</v>
          </cell>
        </row>
        <row r="44">
          <cell r="A44" t="str">
            <v>20703</v>
          </cell>
          <cell r="B44" t="str">
            <v>体育</v>
          </cell>
          <cell r="C44">
            <v>37.5</v>
          </cell>
          <cell r="D44">
            <v>35.510668</v>
          </cell>
          <cell r="E44">
            <v>35.510668</v>
          </cell>
        </row>
        <row r="45">
          <cell r="A45" t="str">
            <v>2070308</v>
          </cell>
          <cell r="B45" t="str">
            <v>群众体育</v>
          </cell>
          <cell r="C45">
            <v>37.5</v>
          </cell>
          <cell r="D45">
            <v>35.510668</v>
          </cell>
          <cell r="E45">
            <v>35.510668</v>
          </cell>
        </row>
        <row r="46">
          <cell r="A46" t="str">
            <v>20706</v>
          </cell>
          <cell r="B46" t="str">
            <v>新闻出版电影</v>
          </cell>
        </row>
        <row r="46">
          <cell r="D46">
            <v>9.63</v>
          </cell>
          <cell r="E46">
            <v>9.63</v>
          </cell>
        </row>
        <row r="47">
          <cell r="A47" t="str">
            <v>2070699</v>
          </cell>
          <cell r="B47" t="str">
            <v>其他新闻出版电影支出</v>
          </cell>
        </row>
        <row r="47">
          <cell r="D47">
            <v>9.63</v>
          </cell>
          <cell r="E47">
            <v>9.63</v>
          </cell>
        </row>
        <row r="48">
          <cell r="A48" t="str">
            <v>20799</v>
          </cell>
          <cell r="B48" t="str">
            <v>其他文化旅游体育与传媒支出</v>
          </cell>
          <cell r="C48">
            <v>288.29</v>
          </cell>
          <cell r="D48">
            <v>282.529894</v>
          </cell>
          <cell r="E48">
            <v>282.529894</v>
          </cell>
        </row>
        <row r="49">
          <cell r="A49" t="str">
            <v>2079999</v>
          </cell>
          <cell r="B49" t="str">
            <v>其他文化旅游体育与传媒支出</v>
          </cell>
          <cell r="C49">
            <v>288.29</v>
          </cell>
          <cell r="D49">
            <v>282.529894</v>
          </cell>
          <cell r="E49">
            <v>282.529894</v>
          </cell>
        </row>
        <row r="50">
          <cell r="A50" t="str">
            <v>208</v>
          </cell>
          <cell r="B50" t="str">
            <v>社会保障和就业支出</v>
          </cell>
          <cell r="C50">
            <v>15642.21</v>
          </cell>
          <cell r="D50">
            <v>11997.240733</v>
          </cell>
          <cell r="E50">
            <v>11997.240733</v>
          </cell>
        </row>
        <row r="51">
          <cell r="A51" t="str">
            <v>20801</v>
          </cell>
          <cell r="B51" t="str">
            <v>人力资源和社会保障管理事务</v>
          </cell>
          <cell r="C51">
            <v>0.15</v>
          </cell>
        </row>
        <row r="52">
          <cell r="A52" t="str">
            <v>2080102</v>
          </cell>
          <cell r="B52" t="str">
            <v>一般行政管理事务</v>
          </cell>
          <cell r="C52">
            <v>0.15</v>
          </cell>
        </row>
        <row r="53">
          <cell r="A53" t="str">
            <v>20802</v>
          </cell>
          <cell r="B53" t="str">
            <v>民政管理事务</v>
          </cell>
          <cell r="C53">
            <v>1050.94</v>
          </cell>
          <cell r="D53">
            <v>907.160926</v>
          </cell>
          <cell r="E53">
            <v>907.160926</v>
          </cell>
        </row>
        <row r="54">
          <cell r="A54" t="str">
            <v>2080208</v>
          </cell>
          <cell r="B54" t="str">
            <v>基层政权建设和社区治理</v>
          </cell>
          <cell r="C54">
            <v>385.3</v>
          </cell>
          <cell r="D54">
            <v>285</v>
          </cell>
          <cell r="E54">
            <v>285</v>
          </cell>
        </row>
        <row r="55">
          <cell r="A55" t="str">
            <v>2080299</v>
          </cell>
          <cell r="B55" t="str">
            <v>其他民政管理事务支出</v>
          </cell>
          <cell r="C55">
            <v>665.64</v>
          </cell>
          <cell r="D55">
            <v>622.160926</v>
          </cell>
          <cell r="E55">
            <v>622.160926</v>
          </cell>
        </row>
        <row r="56">
          <cell r="A56" t="str">
            <v>20805</v>
          </cell>
          <cell r="B56" t="str">
            <v>行政事业单位养老支出</v>
          </cell>
          <cell r="C56">
            <v>1103.69</v>
          </cell>
          <cell r="D56">
            <v>1078.059957</v>
          </cell>
          <cell r="E56">
            <v>1078.059957</v>
          </cell>
        </row>
        <row r="57">
          <cell r="A57" t="str">
            <v>2080501</v>
          </cell>
          <cell r="B57" t="str">
            <v>行政单位离退休</v>
          </cell>
          <cell r="C57">
            <v>90.69</v>
          </cell>
          <cell r="D57">
            <v>87.38924</v>
          </cell>
          <cell r="E57">
            <v>87.38924</v>
          </cell>
        </row>
        <row r="58">
          <cell r="A58" t="str">
            <v>2080502</v>
          </cell>
          <cell r="B58" t="str">
            <v>事业单位离退休</v>
          </cell>
          <cell r="C58">
            <v>173.63</v>
          </cell>
          <cell r="D58">
            <v>169.66745</v>
          </cell>
          <cell r="E58">
            <v>169.66745</v>
          </cell>
        </row>
        <row r="59">
          <cell r="A59" t="str">
            <v>2080505</v>
          </cell>
          <cell r="B59" t="str">
            <v>机关事业单位基本养老保险缴费支出</v>
          </cell>
          <cell r="C59">
            <v>559.49</v>
          </cell>
          <cell r="D59">
            <v>546.394596</v>
          </cell>
          <cell r="E59">
            <v>546.394596</v>
          </cell>
        </row>
        <row r="60">
          <cell r="A60" t="str">
            <v>2080506</v>
          </cell>
          <cell r="B60" t="str">
            <v>机关事业单位职业年金缴费支出</v>
          </cell>
          <cell r="C60">
            <v>279.88</v>
          </cell>
          <cell r="D60">
            <v>273.108671</v>
          </cell>
          <cell r="E60">
            <v>273.108671</v>
          </cell>
        </row>
        <row r="61">
          <cell r="A61" t="str">
            <v>2080599</v>
          </cell>
          <cell r="B61" t="str">
            <v>其他行政事业单位养老支出</v>
          </cell>
        </row>
        <row r="61">
          <cell r="D61">
            <v>1.5</v>
          </cell>
          <cell r="E61">
            <v>1.5</v>
          </cell>
        </row>
        <row r="62">
          <cell r="A62" t="str">
            <v>20807</v>
          </cell>
          <cell r="B62" t="str">
            <v>就业补助</v>
          </cell>
          <cell r="C62">
            <v>7500.6</v>
          </cell>
          <cell r="D62">
            <v>5408.11626</v>
          </cell>
          <cell r="E62">
            <v>5408.11626</v>
          </cell>
        </row>
        <row r="63">
          <cell r="A63" t="str">
            <v>2080704</v>
          </cell>
          <cell r="B63" t="str">
            <v>社会保险补贴</v>
          </cell>
          <cell r="C63">
            <v>937.51</v>
          </cell>
          <cell r="D63">
            <v>265.25</v>
          </cell>
          <cell r="E63">
            <v>265.25</v>
          </cell>
        </row>
        <row r="64">
          <cell r="A64" t="str">
            <v>2080799</v>
          </cell>
          <cell r="B64" t="str">
            <v>其他就业补助支出</v>
          </cell>
          <cell r="C64">
            <v>6563.09</v>
          </cell>
          <cell r="D64">
            <v>5142.86626</v>
          </cell>
          <cell r="E64">
            <v>5142.86626</v>
          </cell>
        </row>
        <row r="65">
          <cell r="A65" t="str">
            <v>20808</v>
          </cell>
          <cell r="B65" t="str">
            <v>抚恤</v>
          </cell>
          <cell r="C65">
            <v>148.29</v>
          </cell>
          <cell r="D65">
            <v>187.67</v>
          </cell>
          <cell r="E65">
            <v>187.67</v>
          </cell>
        </row>
        <row r="66">
          <cell r="A66" t="str">
            <v>2080803</v>
          </cell>
          <cell r="B66" t="str">
            <v>在乡复员、退伍军人生活补助</v>
          </cell>
          <cell r="C66">
            <v>8</v>
          </cell>
          <cell r="D66">
            <v>78.08</v>
          </cell>
          <cell r="E66">
            <v>78.08</v>
          </cell>
        </row>
        <row r="67">
          <cell r="A67" t="str">
            <v>2080805</v>
          </cell>
          <cell r="B67" t="str">
            <v>义务兵优待</v>
          </cell>
          <cell r="C67">
            <v>20</v>
          </cell>
        </row>
        <row r="68">
          <cell r="A68" t="str">
            <v>2080806</v>
          </cell>
          <cell r="B68" t="str">
            <v>农村籍退役士兵老年生活补助</v>
          </cell>
          <cell r="C68">
            <v>60</v>
          </cell>
          <cell r="D68">
            <v>60</v>
          </cell>
          <cell r="E68">
            <v>60</v>
          </cell>
        </row>
        <row r="69">
          <cell r="A69" t="str">
            <v>2080899</v>
          </cell>
          <cell r="B69" t="str">
            <v>其他优抚支出</v>
          </cell>
          <cell r="C69">
            <v>60.29</v>
          </cell>
          <cell r="D69">
            <v>49.59</v>
          </cell>
          <cell r="E69">
            <v>49.59</v>
          </cell>
        </row>
        <row r="70">
          <cell r="A70" t="str">
            <v>20809</v>
          </cell>
          <cell r="B70" t="str">
            <v>退役安置</v>
          </cell>
          <cell r="C70">
            <v>7.49</v>
          </cell>
        </row>
        <row r="71">
          <cell r="A71" t="str">
            <v>2080902</v>
          </cell>
          <cell r="B71" t="str">
            <v>军队移交政府的离退休人员安置</v>
          </cell>
          <cell r="C71">
            <v>7.49</v>
          </cell>
        </row>
        <row r="72">
          <cell r="A72" t="str">
            <v>20810</v>
          </cell>
          <cell r="B72" t="str">
            <v>社会福利</v>
          </cell>
          <cell r="C72">
            <v>3218.81</v>
          </cell>
          <cell r="D72">
            <v>2126.65</v>
          </cell>
          <cell r="E72">
            <v>2126.65</v>
          </cell>
        </row>
        <row r="73">
          <cell r="A73" t="str">
            <v>2081002</v>
          </cell>
          <cell r="B73" t="str">
            <v>老年福利</v>
          </cell>
          <cell r="C73">
            <v>564</v>
          </cell>
          <cell r="D73">
            <v>537.4811</v>
          </cell>
          <cell r="E73">
            <v>537.4811</v>
          </cell>
        </row>
        <row r="74">
          <cell r="A74" t="str">
            <v>2081006</v>
          </cell>
          <cell r="B74" t="str">
            <v>养老服务</v>
          </cell>
          <cell r="C74">
            <v>2647.08</v>
          </cell>
          <cell r="D74">
            <v>1588.1349</v>
          </cell>
          <cell r="E74">
            <v>1588.1349</v>
          </cell>
        </row>
        <row r="75">
          <cell r="A75" t="str">
            <v>2081099</v>
          </cell>
          <cell r="B75" t="str">
            <v>其他社会福利支出</v>
          </cell>
          <cell r="C75">
            <v>7.73</v>
          </cell>
          <cell r="D75">
            <v>1.034</v>
          </cell>
          <cell r="E75">
            <v>1.034</v>
          </cell>
        </row>
        <row r="76">
          <cell r="A76" t="str">
            <v>20811</v>
          </cell>
          <cell r="B76" t="str">
            <v>残疾人事业</v>
          </cell>
          <cell r="C76">
            <v>920.29</v>
          </cell>
          <cell r="D76">
            <v>691.02068</v>
          </cell>
          <cell r="E76">
            <v>691.02068</v>
          </cell>
        </row>
        <row r="77">
          <cell r="A77" t="str">
            <v>2081104</v>
          </cell>
          <cell r="B77" t="str">
            <v>残疾人康复</v>
          </cell>
          <cell r="C77">
            <v>10.04</v>
          </cell>
          <cell r="D77">
            <v>6.2799</v>
          </cell>
          <cell r="E77">
            <v>6.2799</v>
          </cell>
        </row>
        <row r="78">
          <cell r="A78" t="str">
            <v>2081105</v>
          </cell>
          <cell r="B78" t="str">
            <v>残疾人就业</v>
          </cell>
          <cell r="C78">
            <v>460.43</v>
          </cell>
          <cell r="D78">
            <v>298.3785</v>
          </cell>
          <cell r="E78">
            <v>298.3785</v>
          </cell>
        </row>
        <row r="79">
          <cell r="A79" t="str">
            <v>2081199</v>
          </cell>
          <cell r="B79" t="str">
            <v>其他残疾人事业支出</v>
          </cell>
          <cell r="C79">
            <v>449.82</v>
          </cell>
          <cell r="D79">
            <v>386.36228</v>
          </cell>
          <cell r="E79">
            <v>386.36228</v>
          </cell>
        </row>
        <row r="80">
          <cell r="A80" t="str">
            <v>20816</v>
          </cell>
          <cell r="B80" t="str">
            <v>红十字事业</v>
          </cell>
          <cell r="C80">
            <v>2.6</v>
          </cell>
        </row>
        <row r="81">
          <cell r="A81" t="str">
            <v>2081602</v>
          </cell>
          <cell r="B81" t="str">
            <v>一般行政管理事务</v>
          </cell>
          <cell r="C81">
            <v>2.6</v>
          </cell>
        </row>
        <row r="82">
          <cell r="A82" t="str">
            <v>20819</v>
          </cell>
          <cell r="B82" t="str">
            <v>最低生活保障</v>
          </cell>
          <cell r="C82">
            <v>132</v>
          </cell>
          <cell r="D82">
            <v>106.42</v>
          </cell>
          <cell r="E82">
            <v>106.42</v>
          </cell>
        </row>
        <row r="83">
          <cell r="A83" t="str">
            <v>2081901</v>
          </cell>
          <cell r="B83" t="str">
            <v>城市最低生活保障金支出</v>
          </cell>
          <cell r="C83">
            <v>96</v>
          </cell>
          <cell r="D83">
            <v>94.2</v>
          </cell>
          <cell r="E83">
            <v>94.2</v>
          </cell>
        </row>
        <row r="84">
          <cell r="A84" t="str">
            <v>2081902</v>
          </cell>
          <cell r="B84" t="str">
            <v>农村最低生活保障金支出</v>
          </cell>
          <cell r="C84">
            <v>36</v>
          </cell>
          <cell r="D84">
            <v>12.22</v>
          </cell>
          <cell r="E84">
            <v>12.22</v>
          </cell>
        </row>
        <row r="85">
          <cell r="A85" t="str">
            <v>20820</v>
          </cell>
          <cell r="B85" t="str">
            <v>临时救助</v>
          </cell>
        </row>
        <row r="86">
          <cell r="A86" t="str">
            <v>2082001</v>
          </cell>
          <cell r="B86" t="str">
            <v>临时救助支出</v>
          </cell>
        </row>
        <row r="87">
          <cell r="A87" t="str">
            <v>20821</v>
          </cell>
          <cell r="B87" t="str">
            <v>特困人员救助供养</v>
          </cell>
          <cell r="C87">
            <v>37.92</v>
          </cell>
          <cell r="D87">
            <v>17.55</v>
          </cell>
          <cell r="E87">
            <v>17.55</v>
          </cell>
        </row>
        <row r="88">
          <cell r="A88" t="str">
            <v>2082102</v>
          </cell>
          <cell r="B88" t="str">
            <v>农村特困人员救助供养支出</v>
          </cell>
          <cell r="C88">
            <v>37.92</v>
          </cell>
          <cell r="D88">
            <v>17.55</v>
          </cell>
          <cell r="E88">
            <v>17.55</v>
          </cell>
        </row>
        <row r="89">
          <cell r="A89" t="str">
            <v>20825</v>
          </cell>
          <cell r="B89" t="str">
            <v>其他生活救助</v>
          </cell>
          <cell r="C89">
            <v>239.57</v>
          </cell>
          <cell r="D89">
            <v>216.592337</v>
          </cell>
          <cell r="E89">
            <v>216.592337</v>
          </cell>
        </row>
        <row r="90">
          <cell r="A90" t="str">
            <v>2082501</v>
          </cell>
          <cell r="B90" t="str">
            <v>其他城市生活救助</v>
          </cell>
          <cell r="C90">
            <v>177.75</v>
          </cell>
          <cell r="D90">
            <v>160.336337</v>
          </cell>
          <cell r="E90">
            <v>160.336337</v>
          </cell>
        </row>
        <row r="91">
          <cell r="A91" t="str">
            <v>2082502</v>
          </cell>
          <cell r="B91" t="str">
            <v>其他农村生活救助</v>
          </cell>
          <cell r="C91">
            <v>61.82</v>
          </cell>
          <cell r="D91">
            <v>56.256</v>
          </cell>
          <cell r="E91">
            <v>56.256</v>
          </cell>
        </row>
        <row r="92">
          <cell r="A92" t="str">
            <v>20828</v>
          </cell>
          <cell r="B92" t="str">
            <v>退役军人管理事务</v>
          </cell>
        </row>
        <row r="92">
          <cell r="D92">
            <v>15.9</v>
          </cell>
          <cell r="E92">
            <v>15.9</v>
          </cell>
        </row>
        <row r="93">
          <cell r="A93" t="str">
            <v>2082899</v>
          </cell>
          <cell r="B93" t="str">
            <v>其他退役军人事务管理支出</v>
          </cell>
        </row>
        <row r="93">
          <cell r="D93">
            <v>15.9</v>
          </cell>
          <cell r="E93">
            <v>15.9</v>
          </cell>
        </row>
        <row r="94">
          <cell r="A94" t="str">
            <v>20899</v>
          </cell>
          <cell r="B94" t="str">
            <v>其他社会保障和就业支出</v>
          </cell>
          <cell r="C94">
            <v>1279.86</v>
          </cell>
          <cell r="D94">
            <v>1242.100573</v>
          </cell>
          <cell r="E94">
            <v>1242.100573</v>
          </cell>
        </row>
        <row r="95">
          <cell r="A95" t="str">
            <v>2089999</v>
          </cell>
          <cell r="B95" t="str">
            <v>其他社会保障和就业支出</v>
          </cell>
          <cell r="C95">
            <v>1279.86</v>
          </cell>
          <cell r="D95">
            <v>1242.100573</v>
          </cell>
          <cell r="E95">
            <v>1242.100573</v>
          </cell>
        </row>
        <row r="96">
          <cell r="A96" t="str">
            <v>210</v>
          </cell>
          <cell r="B96" t="str">
            <v>卫生健康支出</v>
          </cell>
          <cell r="C96">
            <v>1518.06</v>
          </cell>
          <cell r="D96">
            <v>1485.971566</v>
          </cell>
          <cell r="E96">
            <v>1485.971566</v>
          </cell>
        </row>
        <row r="97">
          <cell r="A97" t="str">
            <v>21001</v>
          </cell>
          <cell r="B97" t="str">
            <v>卫生健康管理事务</v>
          </cell>
        </row>
        <row r="98">
          <cell r="A98" t="str">
            <v>2100199</v>
          </cell>
          <cell r="B98" t="str">
            <v>其他卫生健康管理事务支出</v>
          </cell>
        </row>
        <row r="99">
          <cell r="A99" t="str">
            <v>21003</v>
          </cell>
          <cell r="B99" t="str">
            <v>基层医疗卫生机构</v>
          </cell>
          <cell r="C99">
            <v>124.54</v>
          </cell>
          <cell r="D99">
            <v>60</v>
          </cell>
          <cell r="E99">
            <v>60</v>
          </cell>
        </row>
        <row r="100">
          <cell r="A100" t="str">
            <v>2100399</v>
          </cell>
          <cell r="B100" t="str">
            <v>其他基层医疗卫生机构支出</v>
          </cell>
          <cell r="C100">
            <v>124.54</v>
          </cell>
          <cell r="D100">
            <v>60</v>
          </cell>
          <cell r="E100">
            <v>60</v>
          </cell>
        </row>
        <row r="101">
          <cell r="A101" t="str">
            <v>21004</v>
          </cell>
          <cell r="B101" t="str">
            <v>公共卫生</v>
          </cell>
          <cell r="C101">
            <v>580</v>
          </cell>
          <cell r="D101">
            <v>178.03011</v>
          </cell>
          <cell r="E101">
            <v>178.03011</v>
          </cell>
        </row>
        <row r="102">
          <cell r="A102" t="str">
            <v>2100499</v>
          </cell>
          <cell r="B102" t="str">
            <v>其他公共卫生支出</v>
          </cell>
          <cell r="C102">
            <v>580</v>
          </cell>
          <cell r="D102">
            <v>178.03011</v>
          </cell>
          <cell r="E102">
            <v>178.03011</v>
          </cell>
        </row>
        <row r="103">
          <cell r="A103" t="str">
            <v>21007</v>
          </cell>
          <cell r="B103" t="str">
            <v>计划生育事务</v>
          </cell>
          <cell r="C103">
            <v>60</v>
          </cell>
          <cell r="D103">
            <v>50.916</v>
          </cell>
          <cell r="E103">
            <v>50.916</v>
          </cell>
        </row>
        <row r="104">
          <cell r="A104" t="str">
            <v>2100717</v>
          </cell>
          <cell r="B104" t="str">
            <v>计划生育服务</v>
          </cell>
          <cell r="C104">
            <v>60</v>
          </cell>
          <cell r="D104">
            <v>50.916</v>
          </cell>
          <cell r="E104">
            <v>50.916</v>
          </cell>
        </row>
        <row r="105">
          <cell r="A105" t="str">
            <v>21011</v>
          </cell>
          <cell r="B105" t="str">
            <v>行政事业单位医疗</v>
          </cell>
          <cell r="C105">
            <v>358.79</v>
          </cell>
          <cell r="D105">
            <v>323.395855</v>
          </cell>
          <cell r="E105">
            <v>323.395855</v>
          </cell>
        </row>
        <row r="106">
          <cell r="A106" t="str">
            <v>2101101</v>
          </cell>
          <cell r="B106" t="str">
            <v>行政单位医疗</v>
          </cell>
          <cell r="C106">
            <v>116.88</v>
          </cell>
          <cell r="D106">
            <v>92.719031</v>
          </cell>
          <cell r="E106">
            <v>92.719031</v>
          </cell>
        </row>
        <row r="107">
          <cell r="A107" t="str">
            <v>2101102</v>
          </cell>
          <cell r="B107" t="str">
            <v>事业单位医疗</v>
          </cell>
          <cell r="C107">
            <v>241.91</v>
          </cell>
          <cell r="D107">
            <v>230.676824</v>
          </cell>
          <cell r="E107">
            <v>230.676824</v>
          </cell>
        </row>
        <row r="108">
          <cell r="A108" t="str">
            <v>21013</v>
          </cell>
          <cell r="B108" t="str">
            <v>医疗救助</v>
          </cell>
          <cell r="C108">
            <v>382.7</v>
          </cell>
          <cell r="D108">
            <v>862.420301</v>
          </cell>
          <cell r="E108">
            <v>862.420301</v>
          </cell>
        </row>
        <row r="109">
          <cell r="A109" t="str">
            <v>2101301</v>
          </cell>
          <cell r="B109" t="str">
            <v>城乡医疗救助</v>
          </cell>
          <cell r="C109">
            <v>382.7</v>
          </cell>
          <cell r="D109">
            <v>857.764001</v>
          </cell>
          <cell r="E109">
            <v>857.764001</v>
          </cell>
        </row>
        <row r="110">
          <cell r="A110" t="str">
            <v>2101399</v>
          </cell>
          <cell r="B110" t="str">
            <v>其他医疗救助支出</v>
          </cell>
        </row>
        <row r="110">
          <cell r="D110">
            <v>4.6563</v>
          </cell>
          <cell r="E110">
            <v>4.6563</v>
          </cell>
        </row>
        <row r="111">
          <cell r="A111" t="str">
            <v>21014</v>
          </cell>
          <cell r="B111" t="str">
            <v>优抚对象医疗</v>
          </cell>
          <cell r="C111">
            <v>12.03</v>
          </cell>
          <cell r="D111">
            <v>11.2093</v>
          </cell>
          <cell r="E111">
            <v>11.2093</v>
          </cell>
        </row>
        <row r="112">
          <cell r="A112" t="str">
            <v>2101401</v>
          </cell>
          <cell r="B112" t="str">
            <v>优抚对象医疗补助</v>
          </cell>
          <cell r="C112">
            <v>12.03</v>
          </cell>
          <cell r="D112">
            <v>11.2093</v>
          </cell>
          <cell r="E112">
            <v>11.2093</v>
          </cell>
        </row>
        <row r="113">
          <cell r="A113" t="str">
            <v>211</v>
          </cell>
          <cell r="B113" t="str">
            <v>节能环保支出</v>
          </cell>
          <cell r="C113">
            <v>2319.64</v>
          </cell>
          <cell r="D113">
            <v>2699.954513</v>
          </cell>
          <cell r="E113">
            <v>2699.954513</v>
          </cell>
        </row>
        <row r="114">
          <cell r="A114" t="str">
            <v>21101</v>
          </cell>
          <cell r="B114" t="str">
            <v>环境保护管理事务</v>
          </cell>
          <cell r="C114">
            <v>640.64</v>
          </cell>
          <cell r="D114">
            <v>636.568033</v>
          </cell>
          <cell r="E114">
            <v>636.568033</v>
          </cell>
        </row>
        <row r="115">
          <cell r="A115" t="str">
            <v>2110199</v>
          </cell>
          <cell r="B115" t="str">
            <v>其他环境保护管理事务支出</v>
          </cell>
          <cell r="C115">
            <v>640.64</v>
          </cell>
          <cell r="D115">
            <v>636.568033</v>
          </cell>
          <cell r="E115">
            <v>636.568033</v>
          </cell>
        </row>
        <row r="116">
          <cell r="A116" t="str">
            <v>21103</v>
          </cell>
          <cell r="B116" t="str">
            <v>污染防治</v>
          </cell>
        </row>
        <row r="116">
          <cell r="D116">
            <v>317.3531</v>
          </cell>
          <cell r="E116">
            <v>317.3531</v>
          </cell>
        </row>
        <row r="117">
          <cell r="A117" t="str">
            <v>2110399</v>
          </cell>
          <cell r="B117" t="str">
            <v>其他污染防治支出</v>
          </cell>
        </row>
        <row r="117">
          <cell r="D117">
            <v>317.3531</v>
          </cell>
          <cell r="E117">
            <v>317.3531</v>
          </cell>
        </row>
        <row r="118">
          <cell r="A118" t="str">
            <v>21111</v>
          </cell>
          <cell r="B118" t="str">
            <v>污染减排</v>
          </cell>
          <cell r="C118">
            <v>1679</v>
          </cell>
          <cell r="D118">
            <v>1746.03338</v>
          </cell>
          <cell r="E118">
            <v>1746.03338</v>
          </cell>
        </row>
        <row r="119">
          <cell r="A119" t="str">
            <v>2111103</v>
          </cell>
          <cell r="B119" t="str">
            <v>减排专项支出</v>
          </cell>
          <cell r="C119">
            <v>160</v>
          </cell>
          <cell r="D119">
            <v>230.5752</v>
          </cell>
          <cell r="E119">
            <v>230.5752</v>
          </cell>
        </row>
        <row r="120">
          <cell r="A120" t="str">
            <v>2111199</v>
          </cell>
          <cell r="B120" t="str">
            <v>其他污染减排支出</v>
          </cell>
          <cell r="C120">
            <v>1519</v>
          </cell>
          <cell r="D120">
            <v>1515.45818</v>
          </cell>
          <cell r="E120">
            <v>1515.45818</v>
          </cell>
        </row>
        <row r="121">
          <cell r="A121" t="str">
            <v>212</v>
          </cell>
          <cell r="B121" t="str">
            <v>城乡社区支出</v>
          </cell>
          <cell r="C121">
            <v>6929.49</v>
          </cell>
          <cell r="D121">
            <v>6031.967551</v>
          </cell>
          <cell r="E121">
            <v>6031.967551</v>
          </cell>
        </row>
        <row r="122">
          <cell r="A122" t="str">
            <v>21201</v>
          </cell>
          <cell r="B122" t="str">
            <v>城乡社区管理事务</v>
          </cell>
          <cell r="C122">
            <v>4641.69</v>
          </cell>
          <cell r="D122">
            <v>4716.519699</v>
          </cell>
          <cell r="E122">
            <v>4716.519699</v>
          </cell>
        </row>
        <row r="123">
          <cell r="A123" t="str">
            <v>2120101</v>
          </cell>
          <cell r="B123" t="str">
            <v>行政运行</v>
          </cell>
          <cell r="C123">
            <v>466.67</v>
          </cell>
          <cell r="D123">
            <v>470.788734</v>
          </cell>
          <cell r="E123">
            <v>470.788734</v>
          </cell>
        </row>
        <row r="124">
          <cell r="A124" t="str">
            <v>2120104</v>
          </cell>
          <cell r="B124" t="str">
            <v>城管执法</v>
          </cell>
          <cell r="C124">
            <v>240</v>
          </cell>
          <cell r="D124">
            <v>235.289597</v>
          </cell>
          <cell r="E124">
            <v>235.289597</v>
          </cell>
        </row>
        <row r="125">
          <cell r="A125" t="str">
            <v>2120199</v>
          </cell>
          <cell r="B125" t="str">
            <v>其他城乡社区管理事务支出</v>
          </cell>
          <cell r="C125">
            <v>3935.02</v>
          </cell>
          <cell r="D125">
            <v>4010.441368</v>
          </cell>
          <cell r="E125">
            <v>4010.441368</v>
          </cell>
        </row>
        <row r="126">
          <cell r="A126" t="str">
            <v>21203</v>
          </cell>
          <cell r="B126" t="str">
            <v>城乡社区公共设施</v>
          </cell>
          <cell r="C126">
            <v>207</v>
          </cell>
          <cell r="D126">
            <v>55.98674</v>
          </cell>
          <cell r="E126">
            <v>55.98674</v>
          </cell>
        </row>
        <row r="127">
          <cell r="A127" t="str">
            <v>2120399</v>
          </cell>
          <cell r="B127" t="str">
            <v>其他城乡社区公共设施支出</v>
          </cell>
          <cell r="C127">
            <v>207</v>
          </cell>
          <cell r="D127">
            <v>55.98674</v>
          </cell>
          <cell r="E127">
            <v>55.98674</v>
          </cell>
        </row>
        <row r="128">
          <cell r="A128" t="str">
            <v>21205</v>
          </cell>
          <cell r="B128" t="str">
            <v>城乡社区环境卫生</v>
          </cell>
          <cell r="C128">
            <v>2080.8</v>
          </cell>
          <cell r="D128">
            <v>1259.461112</v>
          </cell>
          <cell r="E128">
            <v>1259.461112</v>
          </cell>
        </row>
        <row r="129">
          <cell r="A129" t="str">
            <v>2120501</v>
          </cell>
          <cell r="B129" t="str">
            <v>城乡社区环境卫生</v>
          </cell>
          <cell r="C129">
            <v>2080.8</v>
          </cell>
          <cell r="D129">
            <v>1259.461112</v>
          </cell>
          <cell r="E129">
            <v>1259.461112</v>
          </cell>
        </row>
        <row r="130">
          <cell r="A130" t="str">
            <v>213</v>
          </cell>
          <cell r="B130" t="str">
            <v>农林水支出</v>
          </cell>
          <cell r="C130">
            <v>20520.94</v>
          </cell>
          <cell r="D130">
            <v>18075.554912</v>
          </cell>
          <cell r="E130">
            <v>18075.554912</v>
          </cell>
        </row>
        <row r="131">
          <cell r="A131" t="str">
            <v>21301</v>
          </cell>
          <cell r="B131" t="str">
            <v>农业农村</v>
          </cell>
          <cell r="C131">
            <v>5573.97</v>
          </cell>
          <cell r="D131">
            <v>6907.360073</v>
          </cell>
          <cell r="E131">
            <v>6907.360073</v>
          </cell>
        </row>
        <row r="132">
          <cell r="A132" t="str">
            <v>2130104</v>
          </cell>
          <cell r="B132" t="str">
            <v>事业运行</v>
          </cell>
          <cell r="C132">
            <v>295</v>
          </cell>
          <cell r="D132">
            <v>288.575678</v>
          </cell>
          <cell r="E132">
            <v>288.575678</v>
          </cell>
        </row>
        <row r="133">
          <cell r="A133" t="str">
            <v>2130108</v>
          </cell>
          <cell r="B133" t="str">
            <v>病虫害控制</v>
          </cell>
          <cell r="C133">
            <v>2.8</v>
          </cell>
          <cell r="D133">
            <v>2.17102</v>
          </cell>
          <cell r="E133">
            <v>2.17102</v>
          </cell>
        </row>
        <row r="134">
          <cell r="A134" t="str">
            <v>2130109</v>
          </cell>
          <cell r="B134" t="str">
            <v>农产品质量安全</v>
          </cell>
          <cell r="C134">
            <v>8</v>
          </cell>
          <cell r="D134">
            <v>5.5264</v>
          </cell>
          <cell r="E134">
            <v>5.5264</v>
          </cell>
        </row>
        <row r="135">
          <cell r="A135" t="str">
            <v>2130112</v>
          </cell>
          <cell r="B135" t="str">
            <v>行业业务管理</v>
          </cell>
        </row>
        <row r="135">
          <cell r="D135">
            <v>7.416936</v>
          </cell>
          <cell r="E135">
            <v>7.416936</v>
          </cell>
        </row>
        <row r="136">
          <cell r="A136" t="str">
            <v>2130122</v>
          </cell>
          <cell r="B136" t="str">
            <v>农业生产发展</v>
          </cell>
          <cell r="C136">
            <v>1101</v>
          </cell>
          <cell r="D136">
            <v>3055.386809</v>
          </cell>
          <cell r="E136">
            <v>3055.386809</v>
          </cell>
        </row>
        <row r="137">
          <cell r="A137" t="str">
            <v>2130124</v>
          </cell>
          <cell r="B137" t="str">
            <v>农村合作经济</v>
          </cell>
        </row>
        <row r="137">
          <cell r="D137">
            <v>7.76</v>
          </cell>
          <cell r="E137">
            <v>7.76</v>
          </cell>
        </row>
        <row r="138">
          <cell r="A138" t="str">
            <v>2130135</v>
          </cell>
          <cell r="B138" t="str">
            <v>农业资源保护修复与利用</v>
          </cell>
          <cell r="C138">
            <v>319.61</v>
          </cell>
          <cell r="D138">
            <v>292.61</v>
          </cell>
          <cell r="E138">
            <v>292.61</v>
          </cell>
        </row>
        <row r="139">
          <cell r="A139" t="str">
            <v>2130142</v>
          </cell>
          <cell r="B139" t="str">
            <v>农村道路建设</v>
          </cell>
        </row>
        <row r="140">
          <cell r="A140" t="str">
            <v>2130148</v>
          </cell>
          <cell r="B140" t="str">
            <v>渔业发展</v>
          </cell>
          <cell r="C140">
            <v>1022.68</v>
          </cell>
          <cell r="D140">
            <v>1022.675</v>
          </cell>
          <cell r="E140">
            <v>1022.675</v>
          </cell>
        </row>
        <row r="141">
          <cell r="A141" t="str">
            <v>2130153</v>
          </cell>
          <cell r="B141" t="str">
            <v>农田建设</v>
          </cell>
          <cell r="C141">
            <v>29.69</v>
          </cell>
          <cell r="D141">
            <v>122.2</v>
          </cell>
          <cell r="E141">
            <v>122.2</v>
          </cell>
        </row>
        <row r="142">
          <cell r="A142" t="str">
            <v>2130199</v>
          </cell>
          <cell r="B142" t="str">
            <v>其他农业农村支出</v>
          </cell>
          <cell r="C142">
            <v>2795.19</v>
          </cell>
          <cell r="D142">
            <v>2103.03823</v>
          </cell>
          <cell r="E142">
            <v>2103.03823</v>
          </cell>
        </row>
        <row r="143">
          <cell r="A143" t="str">
            <v>21302</v>
          </cell>
          <cell r="B143" t="str">
            <v>林业和草原</v>
          </cell>
          <cell r="C143">
            <v>3747.75</v>
          </cell>
          <cell r="D143">
            <v>3194.414871</v>
          </cell>
          <cell r="E143">
            <v>3194.414871</v>
          </cell>
        </row>
        <row r="144">
          <cell r="A144" t="str">
            <v>2130205</v>
          </cell>
          <cell r="B144" t="str">
            <v>森林资源培育</v>
          </cell>
          <cell r="C144">
            <v>656.45</v>
          </cell>
          <cell r="D144">
            <v>623.5755</v>
          </cell>
          <cell r="E144">
            <v>623.5755</v>
          </cell>
        </row>
        <row r="145">
          <cell r="A145" t="str">
            <v>2130207</v>
          </cell>
          <cell r="B145" t="str">
            <v>森林资源管理</v>
          </cell>
          <cell r="C145">
            <v>1127.6</v>
          </cell>
          <cell r="D145">
            <v>824.627433</v>
          </cell>
          <cell r="E145">
            <v>824.627433</v>
          </cell>
        </row>
        <row r="146">
          <cell r="A146" t="str">
            <v>2130209</v>
          </cell>
          <cell r="B146" t="str">
            <v>森林生态效益补偿</v>
          </cell>
          <cell r="C146">
            <v>1959.2</v>
          </cell>
          <cell r="D146">
            <v>1742.611938</v>
          </cell>
          <cell r="E146">
            <v>1742.611938</v>
          </cell>
        </row>
        <row r="147">
          <cell r="A147" t="str">
            <v>2130234</v>
          </cell>
          <cell r="B147" t="str">
            <v>林业草原防灾减灾</v>
          </cell>
          <cell r="C147">
            <v>4.5</v>
          </cell>
        </row>
        <row r="148">
          <cell r="A148" t="str">
            <v>2130299</v>
          </cell>
          <cell r="B148" t="str">
            <v>其他林业和草原支出</v>
          </cell>
        </row>
        <row r="148">
          <cell r="D148">
            <v>3.6</v>
          </cell>
          <cell r="E148">
            <v>3.6</v>
          </cell>
        </row>
        <row r="149">
          <cell r="A149" t="str">
            <v>21303</v>
          </cell>
          <cell r="B149" t="str">
            <v>水利</v>
          </cell>
          <cell r="C149">
            <v>8599.22</v>
          </cell>
          <cell r="D149">
            <v>5807.508568</v>
          </cell>
          <cell r="E149">
            <v>5807.508568</v>
          </cell>
        </row>
        <row r="150">
          <cell r="A150" t="str">
            <v>2130304</v>
          </cell>
          <cell r="B150" t="str">
            <v>水利行业业务管理</v>
          </cell>
          <cell r="C150">
            <v>260</v>
          </cell>
          <cell r="D150">
            <v>264.84849</v>
          </cell>
          <cell r="E150">
            <v>264.84849</v>
          </cell>
        </row>
        <row r="151">
          <cell r="A151" t="str">
            <v>2130305</v>
          </cell>
          <cell r="B151" t="str">
            <v>水利工程建设</v>
          </cell>
          <cell r="C151">
            <v>125.1</v>
          </cell>
          <cell r="D151">
            <v>62.54</v>
          </cell>
          <cell r="E151">
            <v>62.54</v>
          </cell>
        </row>
        <row r="152">
          <cell r="A152" t="str">
            <v>2130306</v>
          </cell>
          <cell r="B152" t="str">
            <v>水利工程运行与维护</v>
          </cell>
          <cell r="C152">
            <v>523.57</v>
          </cell>
          <cell r="D152">
            <v>745.462131</v>
          </cell>
          <cell r="E152">
            <v>745.462131</v>
          </cell>
        </row>
        <row r="153">
          <cell r="A153" t="str">
            <v>2130314</v>
          </cell>
          <cell r="B153" t="str">
            <v>防汛</v>
          </cell>
          <cell r="C153">
            <v>15</v>
          </cell>
          <cell r="D153">
            <v>14.909</v>
          </cell>
          <cell r="E153">
            <v>14.909</v>
          </cell>
        </row>
        <row r="154">
          <cell r="A154" t="str">
            <v>2130316</v>
          </cell>
          <cell r="B154" t="str">
            <v>农村水利</v>
          </cell>
          <cell r="C154">
            <v>386.77</v>
          </cell>
          <cell r="D154">
            <v>88.265647</v>
          </cell>
          <cell r="E154">
            <v>88.265647</v>
          </cell>
        </row>
        <row r="155">
          <cell r="A155" t="str">
            <v>2130399</v>
          </cell>
          <cell r="B155" t="str">
            <v>其他水利支出</v>
          </cell>
          <cell r="C155">
            <v>7288.78</v>
          </cell>
          <cell r="D155">
            <v>4631.4833</v>
          </cell>
          <cell r="E155">
            <v>4631.4833</v>
          </cell>
        </row>
        <row r="156">
          <cell r="A156" t="str">
            <v>21307</v>
          </cell>
          <cell r="B156" t="str">
            <v>农村综合改革</v>
          </cell>
          <cell r="C156">
            <v>2600</v>
          </cell>
          <cell r="D156">
            <v>2166.2714</v>
          </cell>
          <cell r="E156">
            <v>2166.2714</v>
          </cell>
        </row>
        <row r="157">
          <cell r="A157" t="str">
            <v>2130701</v>
          </cell>
          <cell r="B157" t="str">
            <v>对村级公益事业建设的补助</v>
          </cell>
          <cell r="C157">
            <v>1800</v>
          </cell>
          <cell r="D157">
            <v>1258.16</v>
          </cell>
          <cell r="E157">
            <v>1258.16</v>
          </cell>
        </row>
        <row r="158">
          <cell r="A158" t="str">
            <v>2130705</v>
          </cell>
          <cell r="B158" t="str">
            <v>对村民委员会和村党支部的补助</v>
          </cell>
          <cell r="C158">
            <v>800</v>
          </cell>
          <cell r="D158">
            <v>800</v>
          </cell>
          <cell r="E158">
            <v>800</v>
          </cell>
        </row>
        <row r="159">
          <cell r="A159" t="str">
            <v>2130706</v>
          </cell>
          <cell r="B159" t="str">
            <v>对村集体经济组织的补助</v>
          </cell>
        </row>
        <row r="159">
          <cell r="D159">
            <v>108.1114</v>
          </cell>
          <cell r="E159">
            <v>108.1114</v>
          </cell>
        </row>
        <row r="160">
          <cell r="A160" t="str">
            <v>214</v>
          </cell>
          <cell r="B160" t="str">
            <v>交通运输支出</v>
          </cell>
        </row>
        <row r="161">
          <cell r="A161" t="str">
            <v>21401</v>
          </cell>
          <cell r="B161" t="str">
            <v>公路水路运输</v>
          </cell>
        </row>
        <row r="162">
          <cell r="A162" t="str">
            <v>2140106</v>
          </cell>
          <cell r="B162" t="str">
            <v>公路养护</v>
          </cell>
        </row>
        <row r="163">
          <cell r="A163" t="str">
            <v>215</v>
          </cell>
          <cell r="B163" t="str">
            <v>资源勘探工业信息等支出</v>
          </cell>
          <cell r="C163">
            <v>2700</v>
          </cell>
          <cell r="D163">
            <v>2049.906571</v>
          </cell>
          <cell r="E163">
            <v>2049.906571</v>
          </cell>
        </row>
        <row r="164">
          <cell r="A164" t="str">
            <v>21508</v>
          </cell>
          <cell r="B164" t="str">
            <v>支持中小企业发展和管理支出</v>
          </cell>
          <cell r="C164">
            <v>2700</v>
          </cell>
          <cell r="D164">
            <v>2049.906571</v>
          </cell>
          <cell r="E164">
            <v>2049.906571</v>
          </cell>
        </row>
        <row r="165">
          <cell r="A165" t="str">
            <v>2150899</v>
          </cell>
          <cell r="B165" t="str">
            <v>其他支持中小企业发展和管理支出</v>
          </cell>
          <cell r="C165">
            <v>2700</v>
          </cell>
          <cell r="D165">
            <v>2049.906571</v>
          </cell>
          <cell r="E165">
            <v>2049.906571</v>
          </cell>
        </row>
        <row r="166">
          <cell r="A166" t="str">
            <v>216</v>
          </cell>
          <cell r="B166" t="str">
            <v>商业服务业等支出</v>
          </cell>
          <cell r="C166">
            <v>3385.63</v>
          </cell>
          <cell r="D166">
            <v>5063.475133</v>
          </cell>
          <cell r="E166">
            <v>5063.475133</v>
          </cell>
        </row>
        <row r="167">
          <cell r="A167" t="str">
            <v>21602</v>
          </cell>
          <cell r="B167" t="str">
            <v>商业流通事务</v>
          </cell>
          <cell r="C167">
            <v>3385.63</v>
          </cell>
          <cell r="D167">
            <v>5063.475133</v>
          </cell>
          <cell r="E167">
            <v>5063.475133</v>
          </cell>
        </row>
        <row r="168">
          <cell r="A168" t="str">
            <v>2160299</v>
          </cell>
          <cell r="B168" t="str">
            <v>其他商业流通事务支出</v>
          </cell>
          <cell r="C168">
            <v>3385.63</v>
          </cell>
          <cell r="D168">
            <v>5063.475133</v>
          </cell>
          <cell r="E168">
            <v>5063.475133</v>
          </cell>
        </row>
        <row r="169">
          <cell r="A169" t="str">
            <v>221</v>
          </cell>
          <cell r="B169" t="str">
            <v>住房保障支出</v>
          </cell>
          <cell r="C169">
            <v>969.81</v>
          </cell>
          <cell r="D169">
            <v>831.0614</v>
          </cell>
          <cell r="E169">
            <v>831.0614</v>
          </cell>
        </row>
        <row r="170">
          <cell r="A170" t="str">
            <v>22102</v>
          </cell>
          <cell r="B170" t="str">
            <v>住房改革支出</v>
          </cell>
          <cell r="C170">
            <v>969.81</v>
          </cell>
          <cell r="D170">
            <v>831.0614</v>
          </cell>
          <cell r="E170">
            <v>831.0614</v>
          </cell>
        </row>
        <row r="171">
          <cell r="A171" t="str">
            <v>2210201</v>
          </cell>
          <cell r="B171" t="str">
            <v>住房公积金</v>
          </cell>
          <cell r="C171">
            <v>509</v>
          </cell>
          <cell r="D171">
            <v>462.2014</v>
          </cell>
          <cell r="E171">
            <v>462.2014</v>
          </cell>
        </row>
        <row r="172">
          <cell r="A172" t="str">
            <v>2210203</v>
          </cell>
          <cell r="B172" t="str">
            <v>购房补贴</v>
          </cell>
          <cell r="C172">
            <v>460.81</v>
          </cell>
          <cell r="D172">
            <v>368.86</v>
          </cell>
          <cell r="E172">
            <v>368.86</v>
          </cell>
        </row>
        <row r="173">
          <cell r="A173" t="str">
            <v>222</v>
          </cell>
          <cell r="B173" t="str">
            <v>粮油物资储备支出</v>
          </cell>
        </row>
        <row r="173">
          <cell r="D173">
            <v>134.634263</v>
          </cell>
          <cell r="E173">
            <v>134.634263</v>
          </cell>
        </row>
        <row r="174">
          <cell r="A174" t="str">
            <v>22204</v>
          </cell>
          <cell r="B174" t="str">
            <v>粮油储备</v>
          </cell>
        </row>
        <row r="174">
          <cell r="D174">
            <v>134.634263</v>
          </cell>
          <cell r="E174">
            <v>134.634263</v>
          </cell>
        </row>
        <row r="175">
          <cell r="A175" t="str">
            <v>2220401</v>
          </cell>
          <cell r="B175" t="str">
            <v>储备粮油补贴</v>
          </cell>
        </row>
        <row r="175">
          <cell r="D175">
            <v>134.634263</v>
          </cell>
          <cell r="E175">
            <v>134.634263</v>
          </cell>
        </row>
        <row r="176">
          <cell r="A176" t="str">
            <v>224</v>
          </cell>
          <cell r="B176" t="str">
            <v>灾害防治及应急管理支出</v>
          </cell>
        </row>
        <row r="177">
          <cell r="A177" t="str">
            <v>22402</v>
          </cell>
          <cell r="B177" t="str">
            <v>消防救援事务</v>
          </cell>
        </row>
        <row r="178">
          <cell r="A178" t="str">
            <v>2240299</v>
          </cell>
          <cell r="B178" t="str">
            <v>其他消防救援事务支出</v>
          </cell>
        </row>
        <row r="179">
          <cell r="A179" t="str">
            <v>229</v>
          </cell>
          <cell r="B179" t="str">
            <v>其他支出</v>
          </cell>
          <cell r="C179">
            <v>21.79</v>
          </cell>
        </row>
        <row r="180">
          <cell r="A180" t="str">
            <v>22999</v>
          </cell>
          <cell r="B180" t="str">
            <v>其他支出</v>
          </cell>
          <cell r="C180">
            <v>21.79</v>
          </cell>
        </row>
        <row r="181">
          <cell r="A181" t="str">
            <v>2299999</v>
          </cell>
          <cell r="B181" t="str">
            <v>其他支出</v>
          </cell>
          <cell r="C181">
            <v>21.79</v>
          </cell>
        </row>
        <row r="182">
          <cell r="B182" t="str">
            <v>一般公共预算支出合计</v>
          </cell>
          <cell r="C182">
            <v>58819.88</v>
          </cell>
          <cell r="D182">
            <v>52997.50142</v>
          </cell>
          <cell r="E182">
            <v>52997.50142</v>
          </cell>
        </row>
        <row r="183">
          <cell r="B183" t="str">
            <v>调出资金</v>
          </cell>
        </row>
        <row r="184">
          <cell r="B184" t="str">
            <v>补充预算稳定调节基金</v>
          </cell>
        </row>
        <row r="184">
          <cell r="D184">
            <v>3713.209356</v>
          </cell>
          <cell r="E184">
            <v>3713.209356</v>
          </cell>
        </row>
        <row r="185">
          <cell r="B185" t="str">
            <v>结转下年支出</v>
          </cell>
        </row>
        <row r="185">
          <cell r="D185">
            <v>8395.837968</v>
          </cell>
          <cell r="E185">
            <v>8395.837968</v>
          </cell>
        </row>
        <row r="186">
          <cell r="B186" t="str">
            <v>上解支出</v>
          </cell>
        </row>
        <row r="186">
          <cell r="D186">
            <v>5198.01</v>
          </cell>
          <cell r="E186">
            <v>5198.01</v>
          </cell>
        </row>
        <row r="187">
          <cell r="B187" t="str">
            <v>总    计</v>
          </cell>
          <cell r="C187">
            <v>58819.88</v>
          </cell>
          <cell r="D187">
            <v>70304.558744</v>
          </cell>
          <cell r="E187">
            <v>70304.558744</v>
          </cell>
        </row>
      </sheetData>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E15"/>
  <sheetViews>
    <sheetView topLeftCell="B1" workbookViewId="0">
      <selection activeCell="H6" sqref="H6"/>
    </sheetView>
  </sheetViews>
  <sheetFormatPr defaultColWidth="10" defaultRowHeight="13.5" outlineLevelCol="4"/>
  <cols>
    <col min="1" max="1" width="16.2833333333333" customWidth="true"/>
    <col min="2" max="2" width="7.73333333333333" customWidth="true"/>
    <col min="3" max="3" width="5.425" customWidth="true"/>
    <col min="4" max="4" width="55.2333333333333" customWidth="true"/>
    <col min="5" max="6" width="9.76666666666667" customWidth="true"/>
  </cols>
  <sheetData>
    <row r="1" ht="69.3" customHeight="true" spans="1:4">
      <c r="A1" s="17"/>
      <c r="B1" s="35" t="s">
        <v>0</v>
      </c>
      <c r="C1" s="35"/>
      <c r="D1" s="35"/>
    </row>
    <row r="2" ht="36.9" customHeight="true" spans="2:5">
      <c r="B2" s="85" t="s">
        <v>1</v>
      </c>
      <c r="C2" s="85"/>
      <c r="D2" s="86"/>
      <c r="E2" s="86"/>
    </row>
    <row r="3" ht="33.9" customHeight="true" spans="2:4">
      <c r="B3" s="87">
        <v>1.1</v>
      </c>
      <c r="C3" s="88" t="s">
        <v>2</v>
      </c>
      <c r="D3" s="88"/>
    </row>
    <row r="4" ht="33.9" customHeight="true" spans="2:4">
      <c r="B4" s="87">
        <v>1.2</v>
      </c>
      <c r="C4" s="88" t="s">
        <v>3</v>
      </c>
      <c r="D4" s="88"/>
    </row>
    <row r="5" ht="33.9" customHeight="true" spans="2:4">
      <c r="B5" s="87">
        <v>1.3</v>
      </c>
      <c r="C5" s="88" t="s">
        <v>4</v>
      </c>
      <c r="D5" s="88"/>
    </row>
    <row r="6" ht="33.9" customHeight="true" spans="2:4">
      <c r="B6" s="87">
        <v>2.1</v>
      </c>
      <c r="C6" s="88" t="s">
        <v>5</v>
      </c>
      <c r="D6" s="88"/>
    </row>
    <row r="7" ht="33.9" customHeight="true" spans="2:4">
      <c r="B7" s="87">
        <v>2.2</v>
      </c>
      <c r="C7" s="88" t="s">
        <v>6</v>
      </c>
      <c r="D7" s="88"/>
    </row>
    <row r="8" ht="33.9" customHeight="true" spans="2:4">
      <c r="B8" s="87">
        <v>3.1</v>
      </c>
      <c r="C8" s="88" t="s">
        <v>7</v>
      </c>
      <c r="D8" s="88"/>
    </row>
    <row r="9" ht="33.9" customHeight="true" spans="2:4">
      <c r="B9" s="87">
        <v>3.2</v>
      </c>
      <c r="C9" s="88" t="s">
        <v>8</v>
      </c>
      <c r="D9" s="88"/>
    </row>
    <row r="10" ht="33.9" customHeight="true" spans="2:4">
      <c r="B10" s="87">
        <v>4.1</v>
      </c>
      <c r="C10" s="88" t="s">
        <v>9</v>
      </c>
      <c r="D10" s="88"/>
    </row>
    <row r="11" ht="33.9" customHeight="true" spans="2:4">
      <c r="B11" s="87">
        <v>4.2</v>
      </c>
      <c r="C11" s="88" t="s">
        <v>10</v>
      </c>
      <c r="D11" s="88"/>
    </row>
    <row r="12" ht="33.9" customHeight="true" spans="2:4">
      <c r="B12" s="87">
        <v>5.1</v>
      </c>
      <c r="C12" s="88" t="s">
        <v>11</v>
      </c>
      <c r="D12" s="88"/>
    </row>
    <row r="13" ht="33.9" customHeight="true" spans="2:4">
      <c r="B13" s="87">
        <v>5.2</v>
      </c>
      <c r="C13" s="88" t="s">
        <v>12</v>
      </c>
      <c r="D13" s="88"/>
    </row>
    <row r="14" ht="31.65" customHeight="true" spans="2:5">
      <c r="B14" s="87">
        <v>5.3</v>
      </c>
      <c r="C14" s="88" t="s">
        <v>13</v>
      </c>
      <c r="D14" s="88"/>
      <c r="E14" s="17"/>
    </row>
    <row r="15" ht="31.65" customHeight="true" spans="2:4">
      <c r="B15" s="87">
        <v>5.4</v>
      </c>
      <c r="C15" s="88" t="s">
        <v>14</v>
      </c>
      <c r="D15" s="88"/>
    </row>
  </sheetData>
  <mergeCells count="14">
    <mergeCell ref="B1:D1"/>
    <mergeCell ref="C3:D3"/>
    <mergeCell ref="C4:D4"/>
    <mergeCell ref="C5:D5"/>
    <mergeCell ref="C6:D6"/>
    <mergeCell ref="C7:D7"/>
    <mergeCell ref="C8:D8"/>
    <mergeCell ref="C9:D9"/>
    <mergeCell ref="C10:D10"/>
    <mergeCell ref="C11:D11"/>
    <mergeCell ref="C12:D12"/>
    <mergeCell ref="C13:D13"/>
    <mergeCell ref="C14:D14"/>
    <mergeCell ref="C15:D15"/>
  </mergeCells>
  <pageMargins left="0.75" right="0.75" top="0.268999993801117" bottom="0.268999993801117" header="0" footer="0"/>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F7"/>
  <sheetViews>
    <sheetView workbookViewId="0">
      <pane ySplit="3" topLeftCell="A4" activePane="bottomLeft" state="frozen"/>
      <selection/>
      <selection pane="bottomLeft" activeCell="B33" sqref="B33"/>
    </sheetView>
  </sheetViews>
  <sheetFormatPr defaultColWidth="10" defaultRowHeight="13.5" outlineLevelRow="6" outlineLevelCol="5"/>
  <cols>
    <col min="1" max="1" width="51.8416666666667" customWidth="true"/>
    <col min="2" max="6" width="15.875" customWidth="true"/>
    <col min="7" max="7" width="9.76666666666667" customWidth="true"/>
  </cols>
  <sheetData>
    <row r="1" ht="44.45" customHeight="true" spans="1:6">
      <c r="A1" s="16" t="s">
        <v>10</v>
      </c>
      <c r="B1" s="16"/>
      <c r="C1" s="16"/>
      <c r="D1" s="16"/>
      <c r="E1" s="16"/>
      <c r="F1" s="16"/>
    </row>
    <row r="2" ht="44.45" customHeight="true" spans="1:6">
      <c r="A2" s="6"/>
      <c r="B2" s="6"/>
      <c r="C2" s="6"/>
      <c r="D2" s="6"/>
      <c r="E2" s="18" t="s">
        <v>15</v>
      </c>
      <c r="F2" s="18"/>
    </row>
    <row r="3" ht="44.45" customHeight="true" spans="1:6">
      <c r="A3" s="19" t="s">
        <v>16</v>
      </c>
      <c r="B3" s="19" t="s">
        <v>17</v>
      </c>
      <c r="C3" s="19" t="s">
        <v>18</v>
      </c>
      <c r="D3" s="19" t="s">
        <v>19</v>
      </c>
      <c r="E3" s="19" t="s">
        <v>20</v>
      </c>
      <c r="F3" s="19" t="s">
        <v>22</v>
      </c>
    </row>
    <row r="4" ht="24.1" customHeight="true" spans="1:6">
      <c r="A4" s="33" t="s">
        <v>474</v>
      </c>
      <c r="B4" s="34"/>
      <c r="C4" s="34"/>
      <c r="D4" s="34"/>
      <c r="E4" s="34"/>
      <c r="F4" s="34"/>
    </row>
    <row r="5" ht="24.1" customHeight="true" spans="1:6">
      <c r="A5" s="33" t="s">
        <v>475</v>
      </c>
      <c r="B5" s="34"/>
      <c r="C5" s="34"/>
      <c r="D5" s="34"/>
      <c r="E5" s="34"/>
      <c r="F5" s="34"/>
    </row>
    <row r="6" spans="1:6">
      <c r="A6" s="6"/>
      <c r="B6" s="6"/>
      <c r="C6" s="6"/>
      <c r="D6" s="6"/>
      <c r="E6" s="6"/>
      <c r="F6" s="6"/>
    </row>
    <row r="7" ht="14.3" customHeight="true" spans="1:6">
      <c r="A7" s="6" t="s">
        <v>473</v>
      </c>
      <c r="B7" s="6"/>
      <c r="C7" s="6"/>
      <c r="D7" s="6"/>
      <c r="E7" s="6"/>
      <c r="F7" s="6"/>
    </row>
  </sheetData>
  <mergeCells count="3">
    <mergeCell ref="A1:F1"/>
    <mergeCell ref="E2:F2"/>
    <mergeCell ref="A7:D7"/>
  </mergeCells>
  <pageMargins left="0.75" right="0.75" top="0.268999993801117" bottom="0.268999993801117" header="0" footer="0"/>
  <pageSetup paperSize="9" scale="93"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D25"/>
  <sheetViews>
    <sheetView zoomScale="85" zoomScaleNormal="85" workbookViewId="0">
      <selection activeCell="J18" sqref="J18"/>
    </sheetView>
  </sheetViews>
  <sheetFormatPr defaultColWidth="10" defaultRowHeight="13.5" outlineLevelCol="3"/>
  <cols>
    <col min="1" max="1" width="36.2333333333333" customWidth="true"/>
    <col min="2" max="2" width="23.475" customWidth="true"/>
    <col min="3" max="3" width="22.8" customWidth="true"/>
    <col min="4" max="4" width="28.8166666666667" customWidth="true"/>
    <col min="5" max="5" width="9.76666666666667" customWidth="true"/>
  </cols>
  <sheetData>
    <row r="1" ht="51.25" customHeight="true" spans="1:4">
      <c r="A1" s="28" t="s">
        <v>11</v>
      </c>
      <c r="B1" s="28"/>
      <c r="C1" s="28"/>
      <c r="D1" s="28"/>
    </row>
    <row r="2" ht="24.85" customHeight="true" spans="1:4">
      <c r="A2" s="4"/>
      <c r="D2" s="18" t="s">
        <v>15</v>
      </c>
    </row>
    <row r="3" ht="40.7" customHeight="true" spans="1:4">
      <c r="A3" s="19" t="s">
        <v>476</v>
      </c>
      <c r="B3" s="19" t="s">
        <v>17</v>
      </c>
      <c r="C3" s="19" t="s">
        <v>19</v>
      </c>
      <c r="D3" s="19" t="s">
        <v>477</v>
      </c>
    </row>
    <row r="4" ht="27.1" customHeight="true" spans="1:4">
      <c r="A4" s="29" t="s">
        <v>478</v>
      </c>
      <c r="B4" s="30">
        <v>40.1</v>
      </c>
      <c r="C4" s="30">
        <v>40.1</v>
      </c>
      <c r="D4" s="31">
        <f t="shared" ref="D4:D25" si="0">C4/B4</f>
        <v>1</v>
      </c>
    </row>
    <row r="5" ht="27.1" customHeight="true" spans="1:4">
      <c r="A5" s="29" t="s">
        <v>479</v>
      </c>
      <c r="B5" s="30">
        <v>51.3</v>
      </c>
      <c r="C5" s="30">
        <v>51.3</v>
      </c>
      <c r="D5" s="31">
        <f t="shared" si="0"/>
        <v>1</v>
      </c>
    </row>
    <row r="6" ht="27.1" customHeight="true" spans="1:4">
      <c r="A6" s="29" t="s">
        <v>480</v>
      </c>
      <c r="B6" s="30">
        <v>14.5</v>
      </c>
      <c r="C6" s="30">
        <v>14.5</v>
      </c>
      <c r="D6" s="31">
        <f t="shared" si="0"/>
        <v>1</v>
      </c>
    </row>
    <row r="7" ht="27.1" customHeight="true" spans="1:4">
      <c r="A7" s="29" t="s">
        <v>481</v>
      </c>
      <c r="B7" s="30">
        <v>42.2</v>
      </c>
      <c r="C7" s="30">
        <v>42.2</v>
      </c>
      <c r="D7" s="31">
        <f t="shared" si="0"/>
        <v>1</v>
      </c>
    </row>
    <row r="8" ht="27.1" customHeight="true" spans="1:4">
      <c r="A8" s="29" t="s">
        <v>482</v>
      </c>
      <c r="B8" s="30">
        <v>58</v>
      </c>
      <c r="C8" s="30">
        <v>52</v>
      </c>
      <c r="D8" s="31">
        <f t="shared" si="0"/>
        <v>0.896551724137931</v>
      </c>
    </row>
    <row r="9" ht="27.1" customHeight="true" spans="1:4">
      <c r="A9" s="29" t="s">
        <v>483</v>
      </c>
      <c r="B9" s="30">
        <v>39.3</v>
      </c>
      <c r="C9" s="30">
        <v>39.3</v>
      </c>
      <c r="D9" s="31">
        <f t="shared" si="0"/>
        <v>1</v>
      </c>
    </row>
    <row r="10" ht="27.1" customHeight="true" spans="1:4">
      <c r="A10" s="29" t="s">
        <v>484</v>
      </c>
      <c r="B10" s="30">
        <v>56.6</v>
      </c>
      <c r="C10" s="30">
        <v>50.6</v>
      </c>
      <c r="D10" s="31">
        <f t="shared" si="0"/>
        <v>0.893992932862191</v>
      </c>
    </row>
    <row r="11" ht="27.1" customHeight="true" spans="1:4">
      <c r="A11" s="29" t="s">
        <v>485</v>
      </c>
      <c r="B11" s="30">
        <v>51.8</v>
      </c>
      <c r="C11" s="30">
        <v>60.8</v>
      </c>
      <c r="D11" s="31">
        <f t="shared" si="0"/>
        <v>1.17374517374517</v>
      </c>
    </row>
    <row r="12" ht="27.1" customHeight="true" spans="1:4">
      <c r="A12" s="29" t="s">
        <v>486</v>
      </c>
      <c r="B12" s="30">
        <v>42.6</v>
      </c>
      <c r="C12" s="30">
        <v>42.6</v>
      </c>
      <c r="D12" s="31">
        <f t="shared" si="0"/>
        <v>1</v>
      </c>
    </row>
    <row r="13" ht="27.1" customHeight="true" spans="1:4">
      <c r="A13" s="29" t="s">
        <v>487</v>
      </c>
      <c r="B13" s="30">
        <v>15.7</v>
      </c>
      <c r="C13" s="30">
        <v>15.7</v>
      </c>
      <c r="D13" s="31">
        <f t="shared" si="0"/>
        <v>1</v>
      </c>
    </row>
    <row r="14" ht="27.1" customHeight="true" spans="1:4">
      <c r="A14" s="29" t="s">
        <v>488</v>
      </c>
      <c r="B14" s="30">
        <v>16.8</v>
      </c>
      <c r="C14" s="30">
        <v>16.8</v>
      </c>
      <c r="D14" s="31">
        <f t="shared" si="0"/>
        <v>1</v>
      </c>
    </row>
    <row r="15" ht="27.1" customHeight="true" spans="1:4">
      <c r="A15" s="29" t="s">
        <v>489</v>
      </c>
      <c r="B15" s="30">
        <v>40.9</v>
      </c>
      <c r="C15" s="30">
        <v>40.9</v>
      </c>
      <c r="D15" s="31">
        <f t="shared" si="0"/>
        <v>1</v>
      </c>
    </row>
    <row r="16" ht="27.1" customHeight="true" spans="1:4">
      <c r="A16" s="29" t="s">
        <v>490</v>
      </c>
      <c r="B16" s="30">
        <v>58.7</v>
      </c>
      <c r="C16" s="30">
        <v>52.7</v>
      </c>
      <c r="D16" s="31">
        <f t="shared" si="0"/>
        <v>0.89778534923339</v>
      </c>
    </row>
    <row r="17" ht="27.1" customHeight="true" spans="1:4">
      <c r="A17" s="29" t="s">
        <v>491</v>
      </c>
      <c r="B17" s="30">
        <v>49.6</v>
      </c>
      <c r="C17" s="30">
        <v>49.6</v>
      </c>
      <c r="D17" s="31">
        <f t="shared" si="0"/>
        <v>1</v>
      </c>
    </row>
    <row r="18" ht="27.1" customHeight="true" spans="1:4">
      <c r="A18" s="29" t="s">
        <v>492</v>
      </c>
      <c r="B18" s="30">
        <v>16.6</v>
      </c>
      <c r="C18" s="30">
        <v>16.6</v>
      </c>
      <c r="D18" s="31">
        <f t="shared" si="0"/>
        <v>1</v>
      </c>
    </row>
    <row r="19" ht="27.1" customHeight="true" spans="1:4">
      <c r="A19" s="29" t="s">
        <v>493</v>
      </c>
      <c r="B19" s="30">
        <v>20.6</v>
      </c>
      <c r="C19" s="30">
        <v>20.6</v>
      </c>
      <c r="D19" s="31">
        <f t="shared" si="0"/>
        <v>1</v>
      </c>
    </row>
    <row r="20" ht="27.1" customHeight="true" spans="1:4">
      <c r="A20" s="29" t="s">
        <v>494</v>
      </c>
      <c r="B20" s="30">
        <v>54.2</v>
      </c>
      <c r="C20" s="30">
        <v>48.2</v>
      </c>
      <c r="D20" s="31">
        <f t="shared" si="0"/>
        <v>0.88929889298893</v>
      </c>
    </row>
    <row r="21" ht="27.1" customHeight="true" spans="1:4">
      <c r="A21" s="29" t="s">
        <v>495</v>
      </c>
      <c r="B21" s="30">
        <v>17.1</v>
      </c>
      <c r="C21" s="30">
        <v>17.1</v>
      </c>
      <c r="D21" s="31">
        <f t="shared" si="0"/>
        <v>1</v>
      </c>
    </row>
    <row r="22" ht="27.1" customHeight="true" spans="1:4">
      <c r="A22" s="29" t="s">
        <v>496</v>
      </c>
      <c r="B22" s="30">
        <v>49</v>
      </c>
      <c r="C22" s="30">
        <v>49</v>
      </c>
      <c r="D22" s="31">
        <f t="shared" si="0"/>
        <v>1</v>
      </c>
    </row>
    <row r="23" ht="27.1" customHeight="true" spans="1:4">
      <c r="A23" s="29" t="s">
        <v>497</v>
      </c>
      <c r="B23" s="30">
        <v>38.9</v>
      </c>
      <c r="C23" s="30">
        <v>38.9</v>
      </c>
      <c r="D23" s="31">
        <f t="shared" si="0"/>
        <v>1</v>
      </c>
    </row>
    <row r="24" ht="27.1" customHeight="true" spans="1:4">
      <c r="A24" s="29" t="s">
        <v>498</v>
      </c>
      <c r="B24" s="30">
        <v>25.5</v>
      </c>
      <c r="C24" s="30">
        <v>25.5</v>
      </c>
      <c r="D24" s="31">
        <f t="shared" si="0"/>
        <v>1</v>
      </c>
    </row>
    <row r="25" ht="27.1" customHeight="true" spans="1:4">
      <c r="A25" s="32" t="s">
        <v>499</v>
      </c>
      <c r="B25" s="30">
        <f>SUM(B4:B24)</f>
        <v>800</v>
      </c>
      <c r="C25" s="30">
        <f>SUM(C4:C24)</f>
        <v>785</v>
      </c>
      <c r="D25" s="31">
        <f t="shared" si="0"/>
        <v>0.98125</v>
      </c>
    </row>
  </sheetData>
  <mergeCells count="1">
    <mergeCell ref="A1:D1"/>
  </mergeCells>
  <pageMargins left="0.984027777777778" right="0.751388888888889" top="0.472222222222222" bottom="0.267361111111111" header="0" footer="0"/>
  <pageSetup paperSize="9" scale="75" orientation="landscape" horizontalDpi="600"/>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D12"/>
  <sheetViews>
    <sheetView workbookViewId="0">
      <selection activeCell="I11" sqref="I11"/>
    </sheetView>
  </sheetViews>
  <sheetFormatPr defaultColWidth="10" defaultRowHeight="13.5" outlineLevelCol="3"/>
  <cols>
    <col min="1" max="1" width="31.8916666666667" customWidth="true"/>
    <col min="2" max="3" width="24.425" customWidth="true"/>
    <col min="4" max="4" width="26.0583333333333" customWidth="true"/>
    <col min="5" max="5" width="9.76666666666667" customWidth="true"/>
  </cols>
  <sheetData>
    <row r="1" ht="39.9" customHeight="true" spans="1:4">
      <c r="A1" s="16" t="s">
        <v>500</v>
      </c>
      <c r="B1" s="16"/>
      <c r="C1" s="16"/>
      <c r="D1" s="16"/>
    </row>
    <row r="2" ht="29.35" customHeight="true" spans="1:4">
      <c r="A2" s="4"/>
      <c r="B2" s="17"/>
      <c r="C2" s="17"/>
      <c r="D2" s="18" t="s">
        <v>15</v>
      </c>
    </row>
    <row r="3" ht="34.65" customHeight="true" spans="1:4">
      <c r="A3" s="19" t="s">
        <v>501</v>
      </c>
      <c r="B3" s="19" t="s">
        <v>17</v>
      </c>
      <c r="C3" s="19" t="s">
        <v>19</v>
      </c>
      <c r="D3" s="19" t="s">
        <v>502</v>
      </c>
    </row>
    <row r="4" ht="34.65" customHeight="true" spans="1:4">
      <c r="A4" s="20" t="s">
        <v>503</v>
      </c>
      <c r="B4" s="21">
        <v>0</v>
      </c>
      <c r="C4" s="21">
        <v>0</v>
      </c>
      <c r="D4" s="22"/>
    </row>
    <row r="5" ht="34.65" customHeight="true" spans="1:4">
      <c r="A5" s="20" t="s">
        <v>504</v>
      </c>
      <c r="B5" s="21">
        <v>40</v>
      </c>
      <c r="C5" s="21">
        <v>29.53</v>
      </c>
      <c r="D5" s="22">
        <f t="shared" ref="D5:D8" si="0">C5/B5</f>
        <v>0.73825</v>
      </c>
    </row>
    <row r="6" ht="34.65" customHeight="true" spans="1:4">
      <c r="A6" s="20" t="s">
        <v>505</v>
      </c>
      <c r="B6" s="21">
        <v>12.91</v>
      </c>
      <c r="C6" s="21">
        <v>10.896499</v>
      </c>
      <c r="D6" s="22">
        <f t="shared" si="0"/>
        <v>0.844035553834237</v>
      </c>
    </row>
    <row r="7" ht="34.65" customHeight="true" spans="1:4">
      <c r="A7" s="20" t="s">
        <v>506</v>
      </c>
      <c r="B7" s="21">
        <v>0</v>
      </c>
      <c r="C7" s="21">
        <v>0</v>
      </c>
      <c r="D7" s="22"/>
    </row>
    <row r="8" ht="34.65" customHeight="true" spans="1:4">
      <c r="A8" s="20" t="s">
        <v>507</v>
      </c>
      <c r="B8" s="21">
        <v>12.91</v>
      </c>
      <c r="C8" s="21">
        <v>10.896499</v>
      </c>
      <c r="D8" s="22">
        <f t="shared" si="0"/>
        <v>0.844035553834237</v>
      </c>
    </row>
    <row r="9" ht="34.65" customHeight="true" spans="1:4">
      <c r="A9" s="23"/>
      <c r="B9" s="12"/>
      <c r="C9" s="12"/>
      <c r="D9" s="24"/>
    </row>
    <row r="10" ht="34.65" customHeight="true" spans="1:4">
      <c r="A10" s="25" t="s">
        <v>499</v>
      </c>
      <c r="B10" s="26">
        <f>B4+B5+B6</f>
        <v>52.91</v>
      </c>
      <c r="C10" s="26">
        <f>C4+C5+C6</f>
        <v>40.426499</v>
      </c>
      <c r="D10" s="27">
        <f>C10/B10</f>
        <v>0.764061595161595</v>
      </c>
    </row>
    <row r="11" ht="68.55" customHeight="true" spans="1:4">
      <c r="A11" s="4" t="s">
        <v>508</v>
      </c>
      <c r="B11" s="4"/>
      <c r="C11" s="4"/>
      <c r="D11" s="4"/>
    </row>
    <row r="12" ht="44.45" customHeight="true" spans="1:4">
      <c r="A12" s="4" t="s">
        <v>509</v>
      </c>
      <c r="B12" s="4"/>
      <c r="C12" s="4"/>
      <c r="D12" s="4"/>
    </row>
  </sheetData>
  <mergeCells count="3">
    <mergeCell ref="A1:D1"/>
    <mergeCell ref="A11:D11"/>
    <mergeCell ref="A12:D12"/>
  </mergeCells>
  <pageMargins left="1.18099999427795" right="0.75" top="0.589999973773956" bottom="0.268999993801117" header="0" footer="0"/>
  <pageSetup paperSize="9"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D28"/>
  <sheetViews>
    <sheetView workbookViewId="0">
      <selection activeCell="H31" sqref="H31"/>
    </sheetView>
  </sheetViews>
  <sheetFormatPr defaultColWidth="10" defaultRowHeight="13.5" outlineLevelCol="3"/>
  <cols>
    <col min="1" max="1" width="5.83333333333333" customWidth="true"/>
    <col min="2" max="2" width="27.55" customWidth="true"/>
    <col min="3" max="3" width="23.8833333333333" customWidth="true"/>
    <col min="4" max="4" width="25.2416666666667" customWidth="true"/>
    <col min="5" max="5" width="9.76666666666667" customWidth="true"/>
  </cols>
  <sheetData>
    <row r="1" ht="32.4" customHeight="true" spans="1:4">
      <c r="A1" s="5" t="s">
        <v>13</v>
      </c>
      <c r="B1" s="5"/>
      <c r="C1" s="5"/>
      <c r="D1" s="5"/>
    </row>
    <row r="2" ht="18.8" customHeight="true" spans="1:4">
      <c r="A2" s="6"/>
      <c r="B2" s="6"/>
      <c r="C2" s="7" t="s">
        <v>370</v>
      </c>
      <c r="D2" s="7"/>
    </row>
    <row r="3" ht="24.85" customHeight="true" spans="1:4">
      <c r="A3" s="8" t="s">
        <v>510</v>
      </c>
      <c r="B3" s="8" t="s">
        <v>501</v>
      </c>
      <c r="C3" s="8" t="s">
        <v>17</v>
      </c>
      <c r="D3" s="8" t="s">
        <v>19</v>
      </c>
    </row>
    <row r="4" ht="16.55" customHeight="true" spans="1:4">
      <c r="A4" s="9"/>
      <c r="B4" s="10"/>
      <c r="C4" s="11"/>
      <c r="D4" s="11"/>
    </row>
    <row r="5" ht="16.55" customHeight="true" spans="1:4">
      <c r="A5" s="9"/>
      <c r="B5" s="10"/>
      <c r="C5" s="11"/>
      <c r="D5" s="11"/>
    </row>
    <row r="6" ht="16.55" customHeight="true" spans="1:4">
      <c r="A6" s="9"/>
      <c r="B6" s="10"/>
      <c r="C6" s="11"/>
      <c r="D6" s="11"/>
    </row>
    <row r="7" ht="16.55" customHeight="true" spans="1:4">
      <c r="A7" s="9"/>
      <c r="B7" s="10"/>
      <c r="C7" s="11"/>
      <c r="D7" s="11"/>
    </row>
    <row r="8" ht="16.55" customHeight="true" spans="1:4">
      <c r="A8" s="9"/>
      <c r="B8" s="10"/>
      <c r="C8" s="11"/>
      <c r="D8" s="11"/>
    </row>
    <row r="9" ht="16.55" customHeight="true" spans="1:4">
      <c r="A9" s="9"/>
      <c r="B9" s="10"/>
      <c r="C9" s="11"/>
      <c r="D9" s="11"/>
    </row>
    <row r="10" ht="16.55" customHeight="true" spans="1:4">
      <c r="A10" s="9"/>
      <c r="B10" s="10"/>
      <c r="C10" s="11"/>
      <c r="D10" s="11"/>
    </row>
    <row r="11" ht="16.55" customHeight="true" spans="1:4">
      <c r="A11" s="9"/>
      <c r="B11" s="10"/>
      <c r="C11" s="11"/>
      <c r="D11" s="11"/>
    </row>
    <row r="12" ht="16.55" customHeight="true" spans="1:4">
      <c r="A12" s="9"/>
      <c r="B12" s="10"/>
      <c r="C12" s="11"/>
      <c r="D12" s="11"/>
    </row>
    <row r="13" ht="16.55" customHeight="true" spans="1:4">
      <c r="A13" s="9"/>
      <c r="B13" s="10"/>
      <c r="C13" s="11"/>
      <c r="D13" s="11"/>
    </row>
    <row r="14" ht="16.55" customHeight="true" spans="1:4">
      <c r="A14" s="9"/>
      <c r="B14" s="10"/>
      <c r="C14" s="11"/>
      <c r="D14" s="11"/>
    </row>
    <row r="15" ht="16.55" customHeight="true" spans="1:4">
      <c r="A15" s="9"/>
      <c r="B15" s="10"/>
      <c r="C15" s="12"/>
      <c r="D15" s="12"/>
    </row>
    <row r="16" ht="16.55" customHeight="true" spans="1:4">
      <c r="A16" s="9"/>
      <c r="B16" s="10"/>
      <c r="C16" s="11"/>
      <c r="D16" s="11"/>
    </row>
    <row r="17" ht="16.55" customHeight="true" spans="1:4">
      <c r="A17" s="9"/>
      <c r="B17" s="10"/>
      <c r="C17" s="12"/>
      <c r="D17" s="12"/>
    </row>
    <row r="18" ht="16.55" customHeight="true" spans="1:4">
      <c r="A18" s="9"/>
      <c r="B18" s="10"/>
      <c r="C18" s="11"/>
      <c r="D18" s="11"/>
    </row>
    <row r="19" ht="16.55" customHeight="true" spans="1:4">
      <c r="A19" s="9"/>
      <c r="B19" s="10"/>
      <c r="C19" s="11"/>
      <c r="D19" s="11"/>
    </row>
    <row r="20" ht="16.55" customHeight="true" spans="1:4">
      <c r="A20" s="9"/>
      <c r="B20" s="10"/>
      <c r="C20" s="11"/>
      <c r="D20" s="11"/>
    </row>
    <row r="21" ht="16.55" customHeight="true" spans="1:4">
      <c r="A21" s="9"/>
      <c r="B21" s="10"/>
      <c r="C21" s="11"/>
      <c r="D21" s="11"/>
    </row>
    <row r="22" ht="16.55" customHeight="true" spans="1:4">
      <c r="A22" s="9"/>
      <c r="B22" s="10"/>
      <c r="C22" s="11"/>
      <c r="D22" s="11"/>
    </row>
    <row r="23" ht="16.55" customHeight="true" spans="1:4">
      <c r="A23" s="9"/>
      <c r="B23" s="10"/>
      <c r="C23" s="11"/>
      <c r="D23" s="11"/>
    </row>
    <row r="24" ht="16.55" customHeight="true" spans="1:4">
      <c r="A24" s="9"/>
      <c r="B24" s="10"/>
      <c r="C24" s="11"/>
      <c r="D24" s="11"/>
    </row>
    <row r="25" ht="16.55" customHeight="true" spans="1:4">
      <c r="A25" s="9"/>
      <c r="B25" s="10"/>
      <c r="C25" s="11"/>
      <c r="D25" s="11"/>
    </row>
    <row r="26" ht="16.55" customHeight="true" spans="1:4">
      <c r="A26" s="10"/>
      <c r="B26" s="13"/>
      <c r="C26" s="14"/>
      <c r="D26" s="14"/>
    </row>
    <row r="27" ht="14.3" customHeight="true" spans="1:1">
      <c r="A27" t="s">
        <v>511</v>
      </c>
    </row>
    <row r="28" ht="14.3" customHeight="true" spans="3:3">
      <c r="C28" s="15"/>
    </row>
  </sheetData>
  <mergeCells count="3">
    <mergeCell ref="A1:D1"/>
    <mergeCell ref="A2:B2"/>
    <mergeCell ref="C2:D2"/>
  </mergeCells>
  <pageMargins left="0.751388888888889" right="0.751388888888889" top="0.271527777777778" bottom="0.271527777777778" header="0" footer="0"/>
  <pageSetup paperSize="9" orientation="landscape" horizontalDpi="600"/>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G9"/>
  <sheetViews>
    <sheetView workbookViewId="0">
      <selection activeCell="D8" sqref="D8"/>
    </sheetView>
  </sheetViews>
  <sheetFormatPr defaultColWidth="10" defaultRowHeight="13.5" outlineLevelCol="6"/>
  <cols>
    <col min="1" max="1" width="121.458333333333" customWidth="true"/>
    <col min="2" max="2" width="15.0666666666667" customWidth="true"/>
    <col min="3" max="7" width="16.15" customWidth="true"/>
    <col min="8" max="8" width="9.76666666666667" customWidth="true"/>
  </cols>
  <sheetData>
    <row r="1" ht="66.3" customHeight="true" spans="1:7">
      <c r="A1" s="1" t="s">
        <v>512</v>
      </c>
      <c r="B1" s="2"/>
      <c r="C1" s="2"/>
      <c r="D1" s="2"/>
      <c r="E1" s="2"/>
      <c r="F1" s="2"/>
      <c r="G1" s="2"/>
    </row>
    <row r="2" ht="33.9" customHeight="true" spans="1:7">
      <c r="A2" s="3" t="s">
        <v>513</v>
      </c>
      <c r="B2" s="4"/>
      <c r="C2" s="4"/>
      <c r="D2" s="4"/>
      <c r="E2" s="4"/>
      <c r="F2" s="4"/>
      <c r="G2" s="4"/>
    </row>
    <row r="3" ht="42.2" customHeight="true" spans="1:7">
      <c r="A3" s="4" t="s">
        <v>514</v>
      </c>
      <c r="B3" s="4"/>
      <c r="C3" s="4"/>
      <c r="D3" s="4"/>
      <c r="E3" s="4"/>
      <c r="F3" s="4"/>
      <c r="G3" s="4"/>
    </row>
    <row r="4" ht="42.2" customHeight="true" spans="1:7">
      <c r="A4" s="3" t="s">
        <v>515</v>
      </c>
      <c r="B4" s="4"/>
      <c r="C4" s="4"/>
      <c r="D4" s="4"/>
      <c r="E4" s="4"/>
      <c r="F4" s="4"/>
      <c r="G4" s="4"/>
    </row>
    <row r="5" ht="42.2" customHeight="true" spans="1:7">
      <c r="A5" s="4" t="s">
        <v>516</v>
      </c>
      <c r="B5" s="4"/>
      <c r="C5" s="4"/>
      <c r="D5" s="4"/>
      <c r="E5" s="4"/>
      <c r="F5" s="4"/>
      <c r="G5" s="4"/>
    </row>
    <row r="6" ht="42.2" customHeight="true" spans="1:7">
      <c r="A6" s="3" t="s">
        <v>517</v>
      </c>
      <c r="B6" s="4"/>
      <c r="C6" s="4"/>
      <c r="D6" s="4"/>
      <c r="E6" s="4"/>
      <c r="F6" s="4"/>
      <c r="G6" s="4"/>
    </row>
    <row r="7" ht="74.6" customHeight="true" spans="1:7">
      <c r="A7" s="4" t="s">
        <v>518</v>
      </c>
      <c r="B7" s="4"/>
      <c r="C7" s="4"/>
      <c r="D7" s="4"/>
      <c r="E7" s="4"/>
      <c r="F7" s="4"/>
      <c r="G7" s="4"/>
    </row>
    <row r="8" ht="42.2" customHeight="true" spans="1:7">
      <c r="A8" s="3" t="s">
        <v>519</v>
      </c>
      <c r="B8" s="4"/>
      <c r="C8" s="4"/>
      <c r="D8" s="4"/>
      <c r="E8" s="4"/>
      <c r="F8" s="4"/>
      <c r="G8" s="4"/>
    </row>
    <row r="9" ht="60.3" customHeight="true" spans="1:7">
      <c r="A9" s="4" t="s">
        <v>520</v>
      </c>
      <c r="B9" s="4"/>
      <c r="C9" s="4"/>
      <c r="D9" s="4"/>
      <c r="E9" s="4"/>
      <c r="F9" s="4"/>
      <c r="G9" s="4"/>
    </row>
  </sheetData>
  <pageMargins left="0.75" right="0.75" top="0.268999993801117" bottom="0.268999993801117" header="0" footer="0"/>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H13"/>
  <sheetViews>
    <sheetView workbookViewId="0">
      <selection activeCell="D4" sqref="D4"/>
    </sheetView>
  </sheetViews>
  <sheetFormatPr defaultColWidth="10" defaultRowHeight="13.5" outlineLevelCol="7"/>
  <cols>
    <col min="1" max="1" width="26.6" customWidth="true"/>
    <col min="2" max="7" width="16.15" customWidth="true"/>
    <col min="8" max="8" width="9.76666666666667" customWidth="true"/>
  </cols>
  <sheetData>
    <row r="1" ht="41.45" customHeight="true" spans="1:7">
      <c r="A1" s="16" t="s">
        <v>2</v>
      </c>
      <c r="B1" s="16"/>
      <c r="C1" s="16"/>
      <c r="D1" s="16"/>
      <c r="E1" s="16"/>
      <c r="F1" s="16"/>
      <c r="G1" s="16"/>
    </row>
    <row r="2" ht="24.1" customHeight="true" spans="1:7">
      <c r="A2" s="6"/>
      <c r="B2" s="17"/>
      <c r="C2" s="17"/>
      <c r="D2" s="17"/>
      <c r="E2" s="17"/>
      <c r="F2" s="7" t="s">
        <v>15</v>
      </c>
      <c r="G2" s="7"/>
    </row>
    <row r="3" ht="39.15" customHeight="true" spans="1:7">
      <c r="A3" s="19" t="s">
        <v>16</v>
      </c>
      <c r="B3" s="19" t="s">
        <v>17</v>
      </c>
      <c r="C3" s="19" t="s">
        <v>18</v>
      </c>
      <c r="D3" s="19" t="s">
        <v>19</v>
      </c>
      <c r="E3" s="19" t="s">
        <v>20</v>
      </c>
      <c r="F3" s="19" t="s">
        <v>21</v>
      </c>
      <c r="G3" s="19" t="s">
        <v>22</v>
      </c>
    </row>
    <row r="4" ht="18.8" customHeight="true" spans="1:7">
      <c r="A4" s="33" t="s">
        <v>23</v>
      </c>
      <c r="B4" s="80">
        <f>32000+5110.86</f>
        <v>37110.86</v>
      </c>
      <c r="C4" s="80">
        <f>28000+5110.86</f>
        <v>33110.86</v>
      </c>
      <c r="D4" s="80">
        <f>28000+5110.86</f>
        <v>33110.86</v>
      </c>
      <c r="E4" s="52">
        <f t="shared" ref="E4:E10" si="0">D4/C4</f>
        <v>1</v>
      </c>
      <c r="F4" s="80">
        <v>37198.01</v>
      </c>
      <c r="G4" s="52">
        <f t="shared" ref="G4:G11" si="1">D4/F4</f>
        <v>0.890124498595489</v>
      </c>
    </row>
    <row r="5" ht="18.8" customHeight="true" spans="1:7">
      <c r="A5" s="33" t="s">
        <v>24</v>
      </c>
      <c r="B5" s="80">
        <v>8005.62</v>
      </c>
      <c r="C5" s="80">
        <v>16626.899831</v>
      </c>
      <c r="D5" s="80">
        <v>16626.899831</v>
      </c>
      <c r="E5" s="52">
        <f t="shared" si="0"/>
        <v>1</v>
      </c>
      <c r="F5" s="80">
        <v>18270.77</v>
      </c>
      <c r="G5" s="52">
        <f t="shared" si="1"/>
        <v>0.910027318553077</v>
      </c>
    </row>
    <row r="6" ht="18.8" customHeight="true" spans="1:7">
      <c r="A6" s="33"/>
      <c r="B6" s="34"/>
      <c r="C6" s="34"/>
      <c r="D6" s="34"/>
      <c r="E6" s="59"/>
      <c r="F6" s="34"/>
      <c r="G6" s="59"/>
    </row>
    <row r="7" ht="18.8" customHeight="true" spans="1:7">
      <c r="A7" s="33"/>
      <c r="B7" s="34"/>
      <c r="C7" s="34"/>
      <c r="D7" s="34"/>
      <c r="E7" s="59"/>
      <c r="F7" s="34"/>
      <c r="G7" s="59"/>
    </row>
    <row r="8" ht="18.8" customHeight="true" spans="1:7">
      <c r="A8" s="33"/>
      <c r="B8" s="34"/>
      <c r="C8" s="34"/>
      <c r="D8" s="34"/>
      <c r="E8" s="59"/>
      <c r="F8" s="34"/>
      <c r="G8" s="59"/>
    </row>
    <row r="9" ht="18.8" customHeight="true" spans="1:7">
      <c r="A9" s="41" t="s">
        <v>25</v>
      </c>
      <c r="B9" s="80">
        <f>SUM(B4:B8)</f>
        <v>45116.48</v>
      </c>
      <c r="C9" s="80">
        <f>SUM(C4:C8)</f>
        <v>49737.759831</v>
      </c>
      <c r="D9" s="80">
        <f>SUM(D4:D8)</f>
        <v>49737.759831</v>
      </c>
      <c r="E9" s="52">
        <f t="shared" si="0"/>
        <v>1</v>
      </c>
      <c r="F9" s="80">
        <f>SUM(F4:F8)</f>
        <v>55468.78</v>
      </c>
      <c r="G9" s="52">
        <f t="shared" si="1"/>
        <v>0.896680255650115</v>
      </c>
    </row>
    <row r="10" ht="18.8" customHeight="true" spans="1:7">
      <c r="A10" s="41" t="s">
        <v>26</v>
      </c>
      <c r="B10" s="81">
        <v>8395.837968</v>
      </c>
      <c r="C10" s="82">
        <v>8395.837968</v>
      </c>
      <c r="D10" s="81">
        <v>8395.837968</v>
      </c>
      <c r="E10" s="52">
        <f t="shared" si="0"/>
        <v>1</v>
      </c>
      <c r="F10" s="81">
        <v>13404.1</v>
      </c>
      <c r="G10" s="52">
        <f t="shared" si="1"/>
        <v>0.626363423728561</v>
      </c>
    </row>
    <row r="11" ht="18.8" customHeight="true" spans="1:7">
      <c r="A11" s="41" t="s">
        <v>27</v>
      </c>
      <c r="B11" s="80">
        <v>3713.209356</v>
      </c>
      <c r="C11" s="80">
        <v>3713.209356</v>
      </c>
      <c r="D11" s="80">
        <v>3713.209356</v>
      </c>
      <c r="E11" s="83">
        <v>1</v>
      </c>
      <c r="F11" s="34">
        <v>1431.68</v>
      </c>
      <c r="G11" s="52">
        <f t="shared" si="1"/>
        <v>2.59360286935628</v>
      </c>
    </row>
    <row r="12" ht="18.8" customHeight="true" spans="1:7">
      <c r="A12" s="41"/>
      <c r="B12" s="34"/>
      <c r="C12" s="34"/>
      <c r="D12" s="34"/>
      <c r="E12" s="59"/>
      <c r="F12" s="34"/>
      <c r="G12" s="59"/>
    </row>
    <row r="13" ht="18.8" customHeight="true" spans="1:8">
      <c r="A13" s="41" t="s">
        <v>28</v>
      </c>
      <c r="B13" s="57">
        <f t="shared" ref="B13:F13" si="2">SUM(B9:B12)</f>
        <v>57225.527324</v>
      </c>
      <c r="C13" s="57">
        <f t="shared" si="2"/>
        <v>61846.807155</v>
      </c>
      <c r="D13" s="57">
        <f t="shared" si="2"/>
        <v>61846.807155</v>
      </c>
      <c r="E13" s="55">
        <v>1</v>
      </c>
      <c r="F13" s="57">
        <f t="shared" si="2"/>
        <v>70304.56</v>
      </c>
      <c r="G13" s="55">
        <f>D13/F13</f>
        <v>0.879698374543557</v>
      </c>
      <c r="H13" s="84"/>
    </row>
  </sheetData>
  <mergeCells count="2">
    <mergeCell ref="A1:G1"/>
    <mergeCell ref="F2:G2"/>
  </mergeCells>
  <pageMargins left="0.984000027179718" right="0.75" top="0.589999973773956" bottom="0.268999993801117" header="0" footer="0"/>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H186"/>
  <sheetViews>
    <sheetView tabSelected="1" zoomScale="120" zoomScaleNormal="120" workbookViewId="0">
      <pane ySplit="3" topLeftCell="A173" activePane="bottomLeft" state="frozen"/>
      <selection/>
      <selection pane="bottomLeft" activeCell="E192" sqref="E192"/>
    </sheetView>
  </sheetViews>
  <sheetFormatPr defaultColWidth="10" defaultRowHeight="13.5" outlineLevelCol="7"/>
  <cols>
    <col min="1" max="1" width="8.875" customWidth="true"/>
    <col min="2" max="2" width="26.7333333333333" customWidth="true"/>
    <col min="3" max="6" width="12.4833333333333" style="65" customWidth="true"/>
    <col min="7" max="8" width="12.4833333333333" customWidth="true"/>
    <col min="9" max="9" width="9.76666666666667" customWidth="true"/>
  </cols>
  <sheetData>
    <row r="1" ht="27.85" customHeight="true" spans="1:8">
      <c r="A1" s="66" t="s">
        <v>3</v>
      </c>
      <c r="B1" s="66"/>
      <c r="C1" s="66"/>
      <c r="D1" s="66"/>
      <c r="E1" s="66"/>
      <c r="F1" s="66"/>
      <c r="G1" s="66"/>
      <c r="H1" s="66"/>
    </row>
    <row r="2" ht="20.35" customHeight="true" spans="1:8">
      <c r="A2" s="6"/>
      <c r="B2" s="6"/>
      <c r="C2" s="6"/>
      <c r="D2" s="6"/>
      <c r="E2" s="6"/>
      <c r="F2" s="6"/>
      <c r="G2" s="7" t="s">
        <v>15</v>
      </c>
      <c r="H2" s="7"/>
    </row>
    <row r="3" ht="33.15" customHeight="true" spans="1:8">
      <c r="A3" s="8" t="s">
        <v>29</v>
      </c>
      <c r="B3" s="67" t="s">
        <v>16</v>
      </c>
      <c r="C3" s="67" t="s">
        <v>17</v>
      </c>
      <c r="D3" s="67" t="s">
        <v>18</v>
      </c>
      <c r="E3" s="67" t="s">
        <v>19</v>
      </c>
      <c r="F3" s="67" t="s">
        <v>20</v>
      </c>
      <c r="G3" s="67" t="s">
        <v>21</v>
      </c>
      <c r="H3" s="67" t="s">
        <v>22</v>
      </c>
    </row>
    <row r="4" ht="22" customHeight="true" spans="1:8">
      <c r="A4" s="68" t="s">
        <v>30</v>
      </c>
      <c r="B4" s="68" t="s">
        <v>31</v>
      </c>
      <c r="C4" s="69">
        <v>3868.592936</v>
      </c>
      <c r="D4" s="69">
        <v>3785.044553</v>
      </c>
      <c r="E4" s="69">
        <v>3507.282191</v>
      </c>
      <c r="F4" s="72">
        <v>0.926615827605028</v>
      </c>
      <c r="G4" s="73">
        <f>VLOOKUP(A4,'[1]1.2'!$A:$E,5,0)</f>
        <v>3509.830366</v>
      </c>
      <c r="H4" s="74">
        <f>E4/G4</f>
        <v>0.999273989129308</v>
      </c>
    </row>
    <row r="5" ht="22" customHeight="true" spans="1:8">
      <c r="A5" s="68" t="s">
        <v>32</v>
      </c>
      <c r="B5" s="68" t="s">
        <v>33</v>
      </c>
      <c r="C5" s="69">
        <v>27.24</v>
      </c>
      <c r="D5" s="69">
        <v>44.305</v>
      </c>
      <c r="E5" s="69">
        <v>38.349818</v>
      </c>
      <c r="F5" s="72">
        <v>0.865586683218598</v>
      </c>
      <c r="G5" s="73">
        <f>VLOOKUP(A5,'[1]1.2'!$A:$E,5,0)</f>
        <v>37.788768</v>
      </c>
      <c r="H5" s="74">
        <f t="shared" ref="H5:H36" si="0">E5/G5</f>
        <v>1.01484700427386</v>
      </c>
    </row>
    <row r="6" ht="22" customHeight="true" spans="1:8">
      <c r="A6" s="70" t="s">
        <v>34</v>
      </c>
      <c r="B6" s="70" t="s">
        <v>35</v>
      </c>
      <c r="C6" s="71">
        <v>8.3</v>
      </c>
      <c r="D6" s="71">
        <v>8.3</v>
      </c>
      <c r="E6" s="71">
        <v>8.3</v>
      </c>
      <c r="F6" s="75">
        <v>1</v>
      </c>
      <c r="G6" s="76">
        <f>VLOOKUP(A6,'[1]1.2'!$A:$E,5,0)</f>
        <v>8.3</v>
      </c>
      <c r="H6" s="77">
        <f t="shared" si="0"/>
        <v>1</v>
      </c>
    </row>
    <row r="7" ht="22" customHeight="true" spans="1:8">
      <c r="A7" s="70" t="s">
        <v>36</v>
      </c>
      <c r="B7" s="70" t="s">
        <v>37</v>
      </c>
      <c r="C7" s="71">
        <v>18.7</v>
      </c>
      <c r="D7" s="71">
        <v>26.585</v>
      </c>
      <c r="E7" s="71">
        <v>23.152218</v>
      </c>
      <c r="F7" s="75">
        <v>0.870875230393079</v>
      </c>
      <c r="G7" s="76">
        <f>VLOOKUP(A7,'[1]1.2'!$A:$E,5,0)</f>
        <v>18.698768</v>
      </c>
      <c r="H7" s="77">
        <f t="shared" si="0"/>
        <v>1.23816809749177</v>
      </c>
    </row>
    <row r="8" ht="22" customHeight="true" spans="1:8">
      <c r="A8" s="70" t="s">
        <v>38</v>
      </c>
      <c r="B8" s="70" t="s">
        <v>39</v>
      </c>
      <c r="C8" s="71">
        <v>0.24</v>
      </c>
      <c r="D8" s="71">
        <v>9.42</v>
      </c>
      <c r="E8" s="71">
        <v>6.8976</v>
      </c>
      <c r="F8" s="75">
        <v>0.732229299363057</v>
      </c>
      <c r="G8" s="76">
        <f>VLOOKUP(A8,'[1]1.2'!$A:$E,5,0)</f>
        <v>10.79</v>
      </c>
      <c r="H8" s="77">
        <f t="shared" si="0"/>
        <v>0.639258572752549</v>
      </c>
    </row>
    <row r="9" ht="22" customHeight="true" spans="1:8">
      <c r="A9" s="68" t="s">
        <v>40</v>
      </c>
      <c r="B9" s="68" t="s">
        <v>41</v>
      </c>
      <c r="C9" s="69">
        <v>2316.43</v>
      </c>
      <c r="D9" s="69">
        <v>2140.994174</v>
      </c>
      <c r="E9" s="69">
        <v>2134.072326</v>
      </c>
      <c r="F9" s="72">
        <v>0.996766993537835</v>
      </c>
      <c r="G9" s="73">
        <f>VLOOKUP(A9,'[1]1.2'!$A:$E,5,0)</f>
        <v>2235.156369</v>
      </c>
      <c r="H9" s="74">
        <f t="shared" si="0"/>
        <v>0.95477540435114</v>
      </c>
    </row>
    <row r="10" ht="22" customHeight="true" spans="1:8">
      <c r="A10" s="70" t="s">
        <v>42</v>
      </c>
      <c r="B10" s="70" t="s">
        <v>43</v>
      </c>
      <c r="C10" s="71">
        <v>2316.43</v>
      </c>
      <c r="D10" s="71">
        <v>2140.994174</v>
      </c>
      <c r="E10" s="71">
        <v>2134.072326</v>
      </c>
      <c r="F10" s="75">
        <v>0.996766993537835</v>
      </c>
      <c r="G10" s="76">
        <f>VLOOKUP(A10,'[1]1.2'!$A:$E,5,0)</f>
        <v>2235.156369</v>
      </c>
      <c r="H10" s="77">
        <f t="shared" si="0"/>
        <v>0.95477540435114</v>
      </c>
    </row>
    <row r="11" ht="22" customHeight="true" spans="1:8">
      <c r="A11" s="68" t="s">
        <v>44</v>
      </c>
      <c r="B11" s="68" t="s">
        <v>45</v>
      </c>
      <c r="C11" s="69">
        <v>13.54</v>
      </c>
      <c r="D11" s="69">
        <v>12.861733</v>
      </c>
      <c r="E11" s="69">
        <v>10.38656</v>
      </c>
      <c r="F11" s="72">
        <v>0.807555249358698</v>
      </c>
      <c r="G11" s="73">
        <f>VLOOKUP(A11,'[1]1.2'!$A:$E,5,0)</f>
        <v>35.960355</v>
      </c>
      <c r="H11" s="74">
        <f t="shared" si="0"/>
        <v>0.288833633594552</v>
      </c>
    </row>
    <row r="12" ht="22" customHeight="true" spans="1:8">
      <c r="A12" s="70" t="s">
        <v>46</v>
      </c>
      <c r="B12" s="70" t="s">
        <v>47</v>
      </c>
      <c r="C12" s="71">
        <v>5.54</v>
      </c>
      <c r="D12" s="71">
        <v>5.32</v>
      </c>
      <c r="E12" s="71">
        <v>2.844827</v>
      </c>
      <c r="F12" s="75">
        <v>0.534741917293233</v>
      </c>
      <c r="G12" s="76">
        <f>VLOOKUP(A12,'[1]1.2'!$A:$E,5,0)</f>
        <v>9.019186</v>
      </c>
      <c r="H12" s="77">
        <f t="shared" si="0"/>
        <v>0.315419484640853</v>
      </c>
    </row>
    <row r="13" ht="22" customHeight="true" spans="1:8">
      <c r="A13" s="70" t="s">
        <v>48</v>
      </c>
      <c r="B13" s="70" t="s">
        <v>49</v>
      </c>
      <c r="C13" s="71">
        <v>8</v>
      </c>
      <c r="D13" s="71">
        <v>7.541733</v>
      </c>
      <c r="E13" s="71">
        <v>7.541733</v>
      </c>
      <c r="F13" s="75">
        <v>1</v>
      </c>
      <c r="G13" s="76">
        <f>VLOOKUP(A13,'[1]1.2'!$A:$E,5,0)</f>
        <v>26.941169</v>
      </c>
      <c r="H13" s="77">
        <f t="shared" si="0"/>
        <v>0.279933398584152</v>
      </c>
    </row>
    <row r="14" ht="22" customHeight="true" spans="1:8">
      <c r="A14" s="68" t="s">
        <v>50</v>
      </c>
      <c r="B14" s="68" t="s">
        <v>51</v>
      </c>
      <c r="C14" s="69">
        <v>394.26</v>
      </c>
      <c r="D14" s="69">
        <v>351.760556</v>
      </c>
      <c r="E14" s="69">
        <v>351.760556</v>
      </c>
      <c r="F14" s="72">
        <v>1</v>
      </c>
      <c r="G14" s="73">
        <f>VLOOKUP(A14,'[1]1.2'!$A:$E,5,0)</f>
        <v>358.735431</v>
      </c>
      <c r="H14" s="74">
        <f t="shared" si="0"/>
        <v>0.980557050134253</v>
      </c>
    </row>
    <row r="15" ht="22" customHeight="true" spans="1:8">
      <c r="A15" s="70" t="s">
        <v>52</v>
      </c>
      <c r="B15" s="70" t="s">
        <v>53</v>
      </c>
      <c r="C15" s="71">
        <v>394.26</v>
      </c>
      <c r="D15" s="71">
        <v>351.760556</v>
      </c>
      <c r="E15" s="71">
        <v>351.760556</v>
      </c>
      <c r="F15" s="75">
        <v>1</v>
      </c>
      <c r="G15" s="76">
        <f>VLOOKUP(A15,'[1]1.2'!$A:$E,5,0)</f>
        <v>358.735431</v>
      </c>
      <c r="H15" s="77">
        <f t="shared" si="0"/>
        <v>0.980557050134253</v>
      </c>
    </row>
    <row r="16" ht="22" customHeight="true" spans="1:8">
      <c r="A16" s="68" t="s">
        <v>54</v>
      </c>
      <c r="B16" s="68" t="s">
        <v>55</v>
      </c>
      <c r="C16" s="71"/>
      <c r="D16" s="71">
        <v>6</v>
      </c>
      <c r="E16" s="71">
        <v>3.3093</v>
      </c>
      <c r="F16" s="75">
        <v>0.55155</v>
      </c>
      <c r="G16" s="76"/>
      <c r="H16" s="77"/>
    </row>
    <row r="17" ht="22" customHeight="true" spans="1:8">
      <c r="A17" s="70" t="s">
        <v>56</v>
      </c>
      <c r="B17" s="70" t="s">
        <v>43</v>
      </c>
      <c r="C17" s="71"/>
      <c r="D17" s="71">
        <v>6</v>
      </c>
      <c r="E17" s="71">
        <v>3.3093</v>
      </c>
      <c r="F17" s="75">
        <v>0.55155</v>
      </c>
      <c r="G17" s="76"/>
      <c r="H17" s="77"/>
    </row>
    <row r="18" ht="22" customHeight="true" spans="1:8">
      <c r="A18" s="68" t="s">
        <v>57</v>
      </c>
      <c r="B18" s="68" t="s">
        <v>58</v>
      </c>
      <c r="C18" s="71">
        <v>408.925</v>
      </c>
      <c r="D18" s="71">
        <v>388.970787</v>
      </c>
      <c r="E18" s="71">
        <v>371.253381</v>
      </c>
      <c r="F18" s="75">
        <v>0.954450548493247</v>
      </c>
      <c r="G18" s="76"/>
      <c r="H18" s="77"/>
    </row>
    <row r="19" ht="22" customHeight="true" spans="1:8">
      <c r="A19" s="70" t="s">
        <v>59</v>
      </c>
      <c r="B19" s="70" t="s">
        <v>60</v>
      </c>
      <c r="C19" s="71">
        <v>408.925</v>
      </c>
      <c r="D19" s="71">
        <v>388.970787</v>
      </c>
      <c r="E19" s="71">
        <v>371.253381</v>
      </c>
      <c r="F19" s="75">
        <v>0.954450548493247</v>
      </c>
      <c r="G19" s="76"/>
      <c r="H19" s="77"/>
    </row>
    <row r="20" ht="22" customHeight="true" spans="1:8">
      <c r="A20" s="68" t="s">
        <v>61</v>
      </c>
      <c r="B20" s="68" t="s">
        <v>62</v>
      </c>
      <c r="C20" s="69">
        <v>10.8</v>
      </c>
      <c r="D20" s="69">
        <v>30.2845</v>
      </c>
      <c r="E20" s="69">
        <v>24.571572</v>
      </c>
      <c r="F20" s="72">
        <v>0.811358021430104</v>
      </c>
      <c r="G20" s="73">
        <f>VLOOKUP(A20,'[1]1.2'!$A:$E,5,0)</f>
        <v>22.809715</v>
      </c>
      <c r="H20" s="74">
        <f t="shared" si="0"/>
        <v>1.07724151748498</v>
      </c>
    </row>
    <row r="21" ht="22" customHeight="true" spans="1:8">
      <c r="A21" s="70" t="s">
        <v>63</v>
      </c>
      <c r="B21" s="70" t="s">
        <v>43</v>
      </c>
      <c r="C21" s="71">
        <v>10.8</v>
      </c>
      <c r="D21" s="71">
        <v>6.8</v>
      </c>
      <c r="E21" s="71">
        <v>3.587072</v>
      </c>
      <c r="F21" s="75">
        <v>0.527510588235294</v>
      </c>
      <c r="G21" s="76">
        <f>VLOOKUP(A21,'[1]1.2'!$A:$E,5,0)</f>
        <v>7.818515</v>
      </c>
      <c r="H21" s="77">
        <f t="shared" si="0"/>
        <v>0.458791982876544</v>
      </c>
    </row>
    <row r="22" ht="22" customHeight="true" spans="1:8">
      <c r="A22" s="70" t="s">
        <v>64</v>
      </c>
      <c r="B22" s="70" t="s">
        <v>65</v>
      </c>
      <c r="C22" s="71"/>
      <c r="D22" s="71">
        <v>23.4845</v>
      </c>
      <c r="E22" s="71">
        <v>20.9845</v>
      </c>
      <c r="F22" s="75">
        <v>0.893546807468756</v>
      </c>
      <c r="G22" s="76">
        <f>VLOOKUP(A22,'[1]1.2'!$A:$E,5,0)</f>
        <v>14.9912</v>
      </c>
      <c r="H22" s="77">
        <f t="shared" si="0"/>
        <v>1.39978787555366</v>
      </c>
    </row>
    <row r="23" ht="22" customHeight="true" spans="1:8">
      <c r="A23" s="68" t="s">
        <v>66</v>
      </c>
      <c r="B23" s="68" t="s">
        <v>67</v>
      </c>
      <c r="C23" s="69">
        <v>65.907936</v>
      </c>
      <c r="D23" s="69">
        <v>142.050436</v>
      </c>
      <c r="E23" s="69">
        <v>57.229043</v>
      </c>
      <c r="F23" s="72">
        <v>0.402878334002438</v>
      </c>
      <c r="G23" s="73">
        <f>VLOOKUP(A23,'[1]1.2'!$A:$E,5,0)</f>
        <v>32.594397</v>
      </c>
      <c r="H23" s="74">
        <f t="shared" si="0"/>
        <v>1.75579388690639</v>
      </c>
    </row>
    <row r="24" ht="22" customHeight="true" spans="1:8">
      <c r="A24" s="70" t="s">
        <v>68</v>
      </c>
      <c r="B24" s="70" t="s">
        <v>43</v>
      </c>
      <c r="C24" s="71">
        <v>6.6</v>
      </c>
      <c r="D24" s="71">
        <v>4.8</v>
      </c>
      <c r="E24" s="71">
        <v>1.99665</v>
      </c>
      <c r="F24" s="75">
        <v>0.41596875</v>
      </c>
      <c r="G24" s="76">
        <f>VLOOKUP(A24,'[1]1.2'!$A:$E,5,0)</f>
        <v>11.535953</v>
      </c>
      <c r="H24" s="77">
        <f t="shared" si="0"/>
        <v>0.17308062888259</v>
      </c>
    </row>
    <row r="25" ht="22" customHeight="true" spans="1:8">
      <c r="A25" s="70" t="s">
        <v>69</v>
      </c>
      <c r="B25" s="70" t="s">
        <v>70</v>
      </c>
      <c r="C25" s="71">
        <v>59.307936</v>
      </c>
      <c r="D25" s="71">
        <v>137.250436</v>
      </c>
      <c r="E25" s="71">
        <v>55.232393</v>
      </c>
      <c r="F25" s="75">
        <v>0.402420528558467</v>
      </c>
      <c r="G25" s="76">
        <f>VLOOKUP(A25,'[1]1.2'!$A:$E,5,0)</f>
        <v>21.058444</v>
      </c>
      <c r="H25" s="77">
        <f t="shared" si="0"/>
        <v>2.62281453463513</v>
      </c>
    </row>
    <row r="26" ht="22" customHeight="true" spans="1:8">
      <c r="A26" s="68" t="s">
        <v>71</v>
      </c>
      <c r="B26" s="68" t="s">
        <v>72</v>
      </c>
      <c r="C26" s="71">
        <v>157</v>
      </c>
      <c r="D26" s="71">
        <v>248.5</v>
      </c>
      <c r="E26" s="71">
        <v>98.102535</v>
      </c>
      <c r="F26" s="75">
        <v>0.394778812877264</v>
      </c>
      <c r="G26" s="76"/>
      <c r="H26" s="77"/>
    </row>
    <row r="27" ht="22" customHeight="true" spans="1:8">
      <c r="A27" s="70" t="s">
        <v>73</v>
      </c>
      <c r="B27" s="70" t="s">
        <v>74</v>
      </c>
      <c r="C27" s="71">
        <v>157</v>
      </c>
      <c r="D27" s="71">
        <v>248.5</v>
      </c>
      <c r="E27" s="71">
        <v>98.102535</v>
      </c>
      <c r="F27" s="75">
        <v>0.394778812877264</v>
      </c>
      <c r="G27" s="76"/>
      <c r="H27" s="77"/>
    </row>
    <row r="28" ht="22" customHeight="true" spans="1:8">
      <c r="A28" s="68" t="s">
        <v>75</v>
      </c>
      <c r="B28" s="68" t="s">
        <v>76</v>
      </c>
      <c r="C28" s="71"/>
      <c r="D28" s="71">
        <v>9.5</v>
      </c>
      <c r="E28" s="71">
        <v>9.387152</v>
      </c>
      <c r="F28" s="75">
        <v>0.988121263157895</v>
      </c>
      <c r="G28" s="76"/>
      <c r="H28" s="77"/>
    </row>
    <row r="29" ht="22" customHeight="true" spans="1:8">
      <c r="A29" s="70" t="s">
        <v>77</v>
      </c>
      <c r="B29" s="70" t="s">
        <v>43</v>
      </c>
      <c r="C29" s="71"/>
      <c r="D29" s="71">
        <v>9.5</v>
      </c>
      <c r="E29" s="71">
        <v>9.387152</v>
      </c>
      <c r="F29" s="75">
        <v>0.988121263157895</v>
      </c>
      <c r="G29" s="76"/>
      <c r="H29" s="77"/>
    </row>
    <row r="30" ht="22" customHeight="true" spans="1:8">
      <c r="A30" s="68" t="s">
        <v>78</v>
      </c>
      <c r="B30" s="68" t="s">
        <v>79</v>
      </c>
      <c r="C30" s="69">
        <v>474.49</v>
      </c>
      <c r="D30" s="69">
        <v>409.817367</v>
      </c>
      <c r="E30" s="69">
        <v>408.859948</v>
      </c>
      <c r="F30" s="72">
        <v>0.997663791051588</v>
      </c>
      <c r="G30" s="73">
        <f>VLOOKUP(A30,'[1]1.2'!$A:$E,5,0)</f>
        <v>427.893988</v>
      </c>
      <c r="H30" s="74">
        <f t="shared" si="0"/>
        <v>0.955516925841921</v>
      </c>
    </row>
    <row r="31" ht="22" customHeight="true" spans="1:8">
      <c r="A31" s="70" t="s">
        <v>80</v>
      </c>
      <c r="B31" s="70" t="s">
        <v>81</v>
      </c>
      <c r="C31" s="71">
        <v>456.49</v>
      </c>
      <c r="D31" s="71">
        <v>391.817367</v>
      </c>
      <c r="E31" s="71">
        <v>391.125116</v>
      </c>
      <c r="F31" s="75">
        <v>0.998233230432586</v>
      </c>
      <c r="G31" s="76">
        <f>VLOOKUP(A31,'[1]1.2'!$A:$E,5,0)</f>
        <v>405.377764</v>
      </c>
      <c r="H31" s="77">
        <f t="shared" si="0"/>
        <v>0.964841071055885</v>
      </c>
    </row>
    <row r="32" ht="22" customHeight="true" spans="1:8">
      <c r="A32" s="70" t="s">
        <v>82</v>
      </c>
      <c r="B32" s="70" t="s">
        <v>79</v>
      </c>
      <c r="C32" s="71">
        <v>18</v>
      </c>
      <c r="D32" s="71">
        <v>18</v>
      </c>
      <c r="E32" s="71">
        <v>17.734832</v>
      </c>
      <c r="F32" s="75">
        <v>0.985268444444445</v>
      </c>
      <c r="G32" s="76">
        <f>VLOOKUP(A32,'[1]1.2'!$A:$E,5,0)</f>
        <v>22.516224</v>
      </c>
      <c r="H32" s="77">
        <f t="shared" si="0"/>
        <v>0.787646809695977</v>
      </c>
    </row>
    <row r="33" ht="22" customHeight="true" spans="1:8">
      <c r="A33" s="68" t="s">
        <v>83</v>
      </c>
      <c r="B33" s="68" t="s">
        <v>84</v>
      </c>
      <c r="C33" s="71"/>
      <c r="D33" s="71"/>
      <c r="E33" s="71"/>
      <c r="F33" s="75"/>
      <c r="G33" s="73">
        <v>343.15</v>
      </c>
      <c r="H33" s="74">
        <f t="shared" si="0"/>
        <v>0</v>
      </c>
    </row>
    <row r="34" ht="22" customHeight="true" spans="1:8">
      <c r="A34" s="70" t="s">
        <v>85</v>
      </c>
      <c r="B34" s="70" t="s">
        <v>84</v>
      </c>
      <c r="C34" s="71"/>
      <c r="D34" s="71"/>
      <c r="E34" s="71"/>
      <c r="F34" s="75"/>
      <c r="G34" s="76">
        <v>343.15</v>
      </c>
      <c r="H34" s="77">
        <f t="shared" si="0"/>
        <v>0</v>
      </c>
    </row>
    <row r="35" ht="22" customHeight="true" spans="1:8">
      <c r="A35" s="68" t="s">
        <v>86</v>
      </c>
      <c r="B35" s="68" t="s">
        <v>87</v>
      </c>
      <c r="C35" s="69">
        <v>106</v>
      </c>
      <c r="D35" s="69">
        <v>66.134812</v>
      </c>
      <c r="E35" s="69">
        <v>64.6432</v>
      </c>
      <c r="F35" s="72">
        <v>0.977445887349011</v>
      </c>
      <c r="G35" s="73">
        <f>VLOOKUP(A35,'[1]1.2'!$A:$E,5,0)</f>
        <v>65.7341</v>
      </c>
      <c r="H35" s="74">
        <f t="shared" ref="H35:H41" si="1">E35/G35</f>
        <v>0.983404351774802</v>
      </c>
    </row>
    <row r="36" ht="22" customHeight="true" spans="1:8">
      <c r="A36" s="68" t="s">
        <v>88</v>
      </c>
      <c r="B36" s="68" t="s">
        <v>89</v>
      </c>
      <c r="C36" s="71">
        <v>106</v>
      </c>
      <c r="D36" s="71">
        <v>64.134812</v>
      </c>
      <c r="E36" s="71">
        <v>62.6432</v>
      </c>
      <c r="F36" s="75">
        <v>0.976742552858813</v>
      </c>
      <c r="G36" s="76"/>
      <c r="H36" s="77"/>
    </row>
    <row r="37" ht="22" customHeight="true" spans="1:8">
      <c r="A37" s="70" t="s">
        <v>90</v>
      </c>
      <c r="B37" s="70" t="s">
        <v>91</v>
      </c>
      <c r="C37" s="71">
        <v>106</v>
      </c>
      <c r="D37" s="71">
        <v>64.134812</v>
      </c>
      <c r="E37" s="71">
        <v>62.6432</v>
      </c>
      <c r="F37" s="75">
        <v>0.976742552858813</v>
      </c>
      <c r="G37" s="76"/>
      <c r="H37" s="77"/>
    </row>
    <row r="38" ht="22" customHeight="true" spans="1:8">
      <c r="A38" s="68" t="s">
        <v>92</v>
      </c>
      <c r="B38" s="68" t="s">
        <v>93</v>
      </c>
      <c r="C38" s="69"/>
      <c r="D38" s="69"/>
      <c r="E38" s="69"/>
      <c r="F38" s="72"/>
      <c r="G38" s="73">
        <v>20</v>
      </c>
      <c r="H38" s="74">
        <f t="shared" si="1"/>
        <v>0</v>
      </c>
    </row>
    <row r="39" ht="22" customHeight="true" spans="1:8">
      <c r="A39" s="70" t="s">
        <v>94</v>
      </c>
      <c r="B39" s="70" t="s">
        <v>95</v>
      </c>
      <c r="C39" s="71"/>
      <c r="D39" s="71"/>
      <c r="E39" s="71"/>
      <c r="F39" s="75"/>
      <c r="G39" s="76">
        <v>20</v>
      </c>
      <c r="H39" s="77">
        <f t="shared" si="1"/>
        <v>0</v>
      </c>
    </row>
    <row r="40" customFormat="true" ht="22" customHeight="true" spans="1:8">
      <c r="A40" s="68" t="s">
        <v>96</v>
      </c>
      <c r="B40" s="68" t="s">
        <v>97</v>
      </c>
      <c r="C40" s="69"/>
      <c r="D40" s="69"/>
      <c r="E40" s="69"/>
      <c r="F40" s="72"/>
      <c r="G40" s="73">
        <v>45.73</v>
      </c>
      <c r="H40" s="74">
        <f t="shared" si="1"/>
        <v>0</v>
      </c>
    </row>
    <row r="41" customFormat="true" ht="22" customHeight="true" spans="1:8">
      <c r="A41" s="70" t="s">
        <v>98</v>
      </c>
      <c r="B41" s="70" t="s">
        <v>97</v>
      </c>
      <c r="C41" s="71"/>
      <c r="D41" s="71"/>
      <c r="E41" s="71"/>
      <c r="F41" s="75"/>
      <c r="G41" s="76">
        <v>45.73</v>
      </c>
      <c r="H41" s="77">
        <f t="shared" si="1"/>
        <v>0</v>
      </c>
    </row>
    <row r="42" ht="22" customHeight="true" spans="1:8">
      <c r="A42" s="68">
        <v>206</v>
      </c>
      <c r="B42" s="68" t="s">
        <v>99</v>
      </c>
      <c r="C42" s="69">
        <v>561</v>
      </c>
      <c r="D42" s="69">
        <v>208.3</v>
      </c>
      <c r="E42" s="69">
        <v>208.3</v>
      </c>
      <c r="F42" s="72">
        <f t="shared" ref="F42:F44" si="2">E42/D42</f>
        <v>1</v>
      </c>
      <c r="G42" s="73">
        <v>561</v>
      </c>
      <c r="H42" s="74">
        <f t="shared" ref="H42:H49" si="3">E42/G42</f>
        <v>0.371301247771836</v>
      </c>
    </row>
    <row r="43" ht="22" customHeight="true" spans="1:8">
      <c r="A43" s="68">
        <v>20605</v>
      </c>
      <c r="B43" s="68" t="s">
        <v>100</v>
      </c>
      <c r="C43" s="69">
        <v>561</v>
      </c>
      <c r="D43" s="69">
        <v>208.3</v>
      </c>
      <c r="E43" s="69">
        <v>208.3</v>
      </c>
      <c r="F43" s="72">
        <f t="shared" si="2"/>
        <v>1</v>
      </c>
      <c r="G43" s="73"/>
      <c r="H43" s="74"/>
    </row>
    <row r="44" ht="22" customHeight="true" spans="1:8">
      <c r="A44" s="70">
        <v>2060599</v>
      </c>
      <c r="B44" s="70" t="s">
        <v>101</v>
      </c>
      <c r="C44" s="71">
        <v>561</v>
      </c>
      <c r="D44" s="71">
        <v>208.3</v>
      </c>
      <c r="E44" s="71">
        <v>208.3</v>
      </c>
      <c r="F44" s="75">
        <f t="shared" si="2"/>
        <v>1</v>
      </c>
      <c r="G44" s="76"/>
      <c r="H44" s="77"/>
    </row>
    <row r="45" customFormat="true" ht="22" customHeight="true" spans="1:8">
      <c r="A45" s="68" t="s">
        <v>102</v>
      </c>
      <c r="B45" s="68" t="s">
        <v>103</v>
      </c>
      <c r="C45" s="71"/>
      <c r="D45" s="71"/>
      <c r="E45" s="71"/>
      <c r="F45" s="75"/>
      <c r="G45" s="73">
        <v>561</v>
      </c>
      <c r="H45" s="74">
        <f t="shared" si="3"/>
        <v>0</v>
      </c>
    </row>
    <row r="46" customFormat="true" ht="22" customHeight="true" spans="1:8">
      <c r="A46" s="70" t="s">
        <v>104</v>
      </c>
      <c r="B46" s="70" t="s">
        <v>103</v>
      </c>
      <c r="C46" s="71"/>
      <c r="D46" s="71"/>
      <c r="E46" s="71"/>
      <c r="F46" s="75"/>
      <c r="G46" s="76">
        <v>561</v>
      </c>
      <c r="H46" s="77">
        <f t="shared" si="3"/>
        <v>0</v>
      </c>
    </row>
    <row r="47" ht="22" customHeight="true" spans="1:8">
      <c r="A47" s="68" t="s">
        <v>105</v>
      </c>
      <c r="B47" s="68" t="s">
        <v>106</v>
      </c>
      <c r="C47" s="69">
        <v>176.4</v>
      </c>
      <c r="D47" s="69">
        <v>105.965992</v>
      </c>
      <c r="E47" s="69">
        <v>87.785232</v>
      </c>
      <c r="F47" s="72">
        <v>0.82842835086185</v>
      </c>
      <c r="G47" s="73">
        <f>VLOOKUP(A47,'[1]1.2'!$A:$E,5,0)</f>
        <v>491.170312</v>
      </c>
      <c r="H47" s="74">
        <f t="shared" si="3"/>
        <v>0.178726665385265</v>
      </c>
    </row>
    <row r="48" ht="22" customHeight="true" spans="1:8">
      <c r="A48" s="68" t="s">
        <v>107</v>
      </c>
      <c r="B48" s="68" t="s">
        <v>108</v>
      </c>
      <c r="C48" s="69">
        <v>149.8</v>
      </c>
      <c r="D48" s="69">
        <v>79.007923</v>
      </c>
      <c r="E48" s="69">
        <v>66.303163</v>
      </c>
      <c r="F48" s="72">
        <v>0.839196380342766</v>
      </c>
      <c r="G48" s="73">
        <f>VLOOKUP(A48,'[1]1.2'!$A:$E,5,0)</f>
        <v>163.49975</v>
      </c>
      <c r="H48" s="74">
        <f t="shared" si="3"/>
        <v>0.405524552789836</v>
      </c>
    </row>
    <row r="49" ht="22" customHeight="true" spans="1:8">
      <c r="A49" s="70" t="s">
        <v>109</v>
      </c>
      <c r="B49" s="70" t="s">
        <v>110</v>
      </c>
      <c r="C49" s="71">
        <v>30</v>
      </c>
      <c r="D49" s="71">
        <v>19.796924</v>
      </c>
      <c r="E49" s="71">
        <v>19.296924</v>
      </c>
      <c r="F49" s="75">
        <v>0.974743551068843</v>
      </c>
      <c r="G49" s="76">
        <f>VLOOKUP(A49,'[1]1.2'!$A:$E,5,0)</f>
        <v>33.73075</v>
      </c>
      <c r="H49" s="77">
        <f t="shared" si="3"/>
        <v>0.572087012592367</v>
      </c>
    </row>
    <row r="50" ht="22" customHeight="true" spans="1:8">
      <c r="A50" s="70" t="s">
        <v>111</v>
      </c>
      <c r="B50" s="70" t="s">
        <v>112</v>
      </c>
      <c r="C50" s="71">
        <v>119.8</v>
      </c>
      <c r="D50" s="71">
        <v>59.210999</v>
      </c>
      <c r="E50" s="71">
        <v>47.006239</v>
      </c>
      <c r="F50" s="75">
        <v>0.793876809948773</v>
      </c>
      <c r="G50" s="76">
        <f>VLOOKUP(A50,'[1]1.2'!$A:$E,5,0)</f>
        <v>129.769</v>
      </c>
      <c r="H50" s="77">
        <f t="shared" ref="H50:H56" si="4">E50/G50</f>
        <v>0.362230108885789</v>
      </c>
    </row>
    <row r="51" ht="22" customHeight="true" spans="1:8">
      <c r="A51" s="68" t="s">
        <v>113</v>
      </c>
      <c r="B51" s="68" t="s">
        <v>114</v>
      </c>
      <c r="C51" s="69">
        <v>21.6</v>
      </c>
      <c r="D51" s="69">
        <v>21.958069</v>
      </c>
      <c r="E51" s="69">
        <v>21.482069</v>
      </c>
      <c r="F51" s="72">
        <v>0.978322319690315</v>
      </c>
      <c r="G51" s="73">
        <f>VLOOKUP(A51,'[1]1.2'!$A:$E,5,0)</f>
        <v>35.510668</v>
      </c>
      <c r="H51" s="74">
        <f t="shared" si="4"/>
        <v>0.60494691341768</v>
      </c>
    </row>
    <row r="52" ht="22" customHeight="true" spans="1:8">
      <c r="A52" s="70" t="s">
        <v>115</v>
      </c>
      <c r="B52" s="70" t="s">
        <v>116</v>
      </c>
      <c r="C52" s="71">
        <v>21.6</v>
      </c>
      <c r="D52" s="71">
        <v>21.958069</v>
      </c>
      <c r="E52" s="71">
        <v>21.482069</v>
      </c>
      <c r="F52" s="75">
        <v>0.978322319690315</v>
      </c>
      <c r="G52" s="76">
        <f>VLOOKUP(A52,'[1]1.2'!$A:$E,5,0)</f>
        <v>35.510668</v>
      </c>
      <c r="H52" s="77">
        <f t="shared" si="4"/>
        <v>0.60494691341768</v>
      </c>
    </row>
    <row r="53" ht="22" customHeight="true" spans="1:8">
      <c r="A53" s="68" t="s">
        <v>117</v>
      </c>
      <c r="B53" s="68" t="s">
        <v>118</v>
      </c>
      <c r="C53" s="69">
        <v>5</v>
      </c>
      <c r="D53" s="69">
        <v>5</v>
      </c>
      <c r="E53" s="69"/>
      <c r="F53" s="72"/>
      <c r="G53" s="73">
        <f>VLOOKUP(A53,'[1]1.2'!$A:$E,5,0)</f>
        <v>9.63</v>
      </c>
      <c r="H53" s="74">
        <f t="shared" si="4"/>
        <v>0</v>
      </c>
    </row>
    <row r="54" ht="22" customHeight="true" spans="1:8">
      <c r="A54" s="70" t="s">
        <v>119</v>
      </c>
      <c r="B54" s="70" t="s">
        <v>120</v>
      </c>
      <c r="C54" s="71">
        <v>5</v>
      </c>
      <c r="D54" s="71">
        <v>5</v>
      </c>
      <c r="E54" s="71"/>
      <c r="F54" s="75"/>
      <c r="G54" s="76">
        <f>VLOOKUP(A54,'[1]1.2'!$A:$E,5,0)</f>
        <v>9.63</v>
      </c>
      <c r="H54" s="77">
        <f t="shared" si="4"/>
        <v>0</v>
      </c>
    </row>
    <row r="55" customFormat="true" ht="22" customHeight="true" spans="1:8">
      <c r="A55" s="68" t="s">
        <v>121</v>
      </c>
      <c r="B55" s="68" t="s">
        <v>122</v>
      </c>
      <c r="C55" s="69"/>
      <c r="D55" s="69"/>
      <c r="E55" s="69"/>
      <c r="F55" s="72"/>
      <c r="G55" s="73">
        <v>282.53</v>
      </c>
      <c r="H55" s="74">
        <f t="shared" si="4"/>
        <v>0</v>
      </c>
    </row>
    <row r="56" customFormat="true" ht="22" customHeight="true" spans="1:8">
      <c r="A56" s="70" t="s">
        <v>123</v>
      </c>
      <c r="B56" s="70" t="s">
        <v>122</v>
      </c>
      <c r="C56" s="71"/>
      <c r="D56" s="71"/>
      <c r="E56" s="71"/>
      <c r="F56" s="75"/>
      <c r="G56" s="76">
        <v>282.53</v>
      </c>
      <c r="H56" s="77">
        <f t="shared" si="4"/>
        <v>0</v>
      </c>
    </row>
    <row r="57" ht="22" customHeight="true" spans="1:8">
      <c r="A57" s="68" t="s">
        <v>124</v>
      </c>
      <c r="B57" s="68" t="s">
        <v>125</v>
      </c>
      <c r="C57" s="69">
        <v>17247.820337</v>
      </c>
      <c r="D57" s="69">
        <v>9858.623585</v>
      </c>
      <c r="E57" s="69">
        <v>8892.45131</v>
      </c>
      <c r="F57" s="72">
        <v>0.901997244679263</v>
      </c>
      <c r="G57" s="73">
        <f>VLOOKUP(A57,'[1]1.2'!$A:$E,5,0)</f>
        <v>11997.240733</v>
      </c>
      <c r="H57" s="74">
        <f t="shared" ref="H57:H82" si="5">E57/G57</f>
        <v>0.741208041740809</v>
      </c>
    </row>
    <row r="58" ht="22" customHeight="true" spans="1:8">
      <c r="A58" s="68" t="s">
        <v>126</v>
      </c>
      <c r="B58" s="68" t="s">
        <v>127</v>
      </c>
      <c r="C58" s="69">
        <v>4045.55</v>
      </c>
      <c r="D58" s="69">
        <v>1274.475573</v>
      </c>
      <c r="E58" s="69">
        <v>1041.684303</v>
      </c>
      <c r="F58" s="72">
        <v>0.817343482345424</v>
      </c>
      <c r="G58" s="73">
        <f>VLOOKUP(A58,'[1]1.2'!$A:$E,5,0)</f>
        <v>907.160926</v>
      </c>
      <c r="H58" s="74">
        <f t="shared" si="5"/>
        <v>1.14829053274281</v>
      </c>
    </row>
    <row r="59" ht="22" customHeight="true" spans="1:8">
      <c r="A59" s="70" t="s">
        <v>128</v>
      </c>
      <c r="B59" s="70" t="s">
        <v>129</v>
      </c>
      <c r="C59" s="71">
        <v>3369.82</v>
      </c>
      <c r="D59" s="71">
        <v>678.94</v>
      </c>
      <c r="E59" s="71">
        <v>456.847075</v>
      </c>
      <c r="F59" s="75">
        <v>0.672882839426164</v>
      </c>
      <c r="G59" s="76">
        <f>VLOOKUP(A59,'[1]1.2'!$A:$E,5,0)</f>
        <v>285</v>
      </c>
      <c r="H59" s="77">
        <f t="shared" si="5"/>
        <v>1.60297219298246</v>
      </c>
    </row>
    <row r="60" ht="22" customHeight="true" spans="1:8">
      <c r="A60" s="70" t="s">
        <v>130</v>
      </c>
      <c r="B60" s="70" t="s">
        <v>131</v>
      </c>
      <c r="C60" s="71">
        <v>675.73</v>
      </c>
      <c r="D60" s="71">
        <v>595.535573</v>
      </c>
      <c r="E60" s="71">
        <v>584.837228</v>
      </c>
      <c r="F60" s="75">
        <v>0.982035758256879</v>
      </c>
      <c r="G60" s="76">
        <f>VLOOKUP(A60,'[1]1.2'!$A:$E,5,0)</f>
        <v>622.160926</v>
      </c>
      <c r="H60" s="77">
        <f t="shared" si="5"/>
        <v>0.940009575593309</v>
      </c>
    </row>
    <row r="61" ht="22" customHeight="true" spans="1:8">
      <c r="A61" s="68" t="s">
        <v>132</v>
      </c>
      <c r="B61" s="68" t="s">
        <v>133</v>
      </c>
      <c r="C61" s="69">
        <v>1420.1757</v>
      </c>
      <c r="D61" s="69">
        <v>1434.799107</v>
      </c>
      <c r="E61" s="69">
        <v>1416.948407</v>
      </c>
      <c r="F61" s="72">
        <v>0.98755874609002</v>
      </c>
      <c r="G61" s="73">
        <f>VLOOKUP(A61,'[1]1.2'!$A:$E,5,0)</f>
        <v>1078.059957</v>
      </c>
      <c r="H61" s="74">
        <f t="shared" si="5"/>
        <v>1.31435028061245</v>
      </c>
    </row>
    <row r="62" ht="22" customHeight="true" spans="1:8">
      <c r="A62" s="70" t="s">
        <v>134</v>
      </c>
      <c r="B62" s="70" t="s">
        <v>135</v>
      </c>
      <c r="C62" s="71">
        <v>148.342</v>
      </c>
      <c r="D62" s="71">
        <v>153.225564</v>
      </c>
      <c r="E62" s="71">
        <v>150.128493</v>
      </c>
      <c r="F62" s="75">
        <v>0.979787504649028</v>
      </c>
      <c r="G62" s="76">
        <f>VLOOKUP(A62,'[1]1.2'!$A:$E,5,0)</f>
        <v>87.38924</v>
      </c>
      <c r="H62" s="77">
        <f t="shared" si="5"/>
        <v>1.71792880908451</v>
      </c>
    </row>
    <row r="63" ht="22" customHeight="true" spans="1:8">
      <c r="A63" s="70" t="s">
        <v>136</v>
      </c>
      <c r="B63" s="70" t="s">
        <v>137</v>
      </c>
      <c r="C63" s="71">
        <v>296.288</v>
      </c>
      <c r="D63" s="71">
        <v>293.6665</v>
      </c>
      <c r="E63" s="71">
        <v>289.8389</v>
      </c>
      <c r="F63" s="75">
        <v>0.986966167404181</v>
      </c>
      <c r="G63" s="76">
        <f>VLOOKUP(A63,'[1]1.2'!$A:$E,5,0)</f>
        <v>169.66745</v>
      </c>
      <c r="H63" s="77">
        <f t="shared" si="5"/>
        <v>1.70827639597342</v>
      </c>
    </row>
    <row r="64" ht="22" customHeight="true" spans="1:8">
      <c r="A64" s="70" t="s">
        <v>138</v>
      </c>
      <c r="B64" s="70" t="s">
        <v>139</v>
      </c>
      <c r="C64" s="71">
        <v>634.31</v>
      </c>
      <c r="D64" s="71">
        <v>596.106209</v>
      </c>
      <c r="E64" s="71">
        <v>589.980179</v>
      </c>
      <c r="F64" s="75">
        <v>0.989723257521044</v>
      </c>
      <c r="G64" s="76">
        <f>VLOOKUP(A64,'[1]1.2'!$A:$E,5,0)</f>
        <v>546.394596</v>
      </c>
      <c r="H64" s="77">
        <f t="shared" si="5"/>
        <v>1.07976942546482</v>
      </c>
    </row>
    <row r="65" ht="22" customHeight="true" spans="1:8">
      <c r="A65" s="70" t="s">
        <v>140</v>
      </c>
      <c r="B65" s="70" t="s">
        <v>141</v>
      </c>
      <c r="C65" s="71">
        <v>309.9057</v>
      </c>
      <c r="D65" s="71">
        <v>297.148834</v>
      </c>
      <c r="E65" s="71">
        <v>293.838835</v>
      </c>
      <c r="F65" s="75">
        <v>0.988860804346956</v>
      </c>
      <c r="G65" s="76">
        <f>VLOOKUP(A65,'[1]1.2'!$A:$E,5,0)</f>
        <v>273.108671</v>
      </c>
      <c r="H65" s="77">
        <f t="shared" si="5"/>
        <v>1.07590445196813</v>
      </c>
    </row>
    <row r="66" ht="22" customHeight="true" spans="1:8">
      <c r="A66" s="70" t="s">
        <v>142</v>
      </c>
      <c r="B66" s="70" t="s">
        <v>143</v>
      </c>
      <c r="C66" s="71">
        <v>31.33</v>
      </c>
      <c r="D66" s="71">
        <v>94.652</v>
      </c>
      <c r="E66" s="71">
        <v>93.162</v>
      </c>
      <c r="F66" s="75">
        <v>0.984258124498162</v>
      </c>
      <c r="G66" s="76">
        <f>VLOOKUP(A66,'[1]1.2'!$A:$E,5,0)</f>
        <v>1.5</v>
      </c>
      <c r="H66" s="77">
        <f t="shared" si="5"/>
        <v>62.108</v>
      </c>
    </row>
    <row r="67" ht="22" customHeight="true" spans="1:8">
      <c r="A67" s="68" t="s">
        <v>144</v>
      </c>
      <c r="B67" s="68" t="s">
        <v>145</v>
      </c>
      <c r="C67" s="69">
        <v>7346.17</v>
      </c>
      <c r="D67" s="69">
        <v>3350.212</v>
      </c>
      <c r="E67" s="69">
        <v>2941.14041</v>
      </c>
      <c r="F67" s="72">
        <v>0.877896804739521</v>
      </c>
      <c r="G67" s="73">
        <f>VLOOKUP(A67,'[1]1.2'!$A:$E,5,0)</f>
        <v>5408.11626</v>
      </c>
      <c r="H67" s="74">
        <f t="shared" si="5"/>
        <v>0.543838236569271</v>
      </c>
    </row>
    <row r="68" ht="22" customHeight="true" spans="1:8">
      <c r="A68" s="70" t="s">
        <v>146</v>
      </c>
      <c r="B68" s="70" t="s">
        <v>147</v>
      </c>
      <c r="C68" s="71">
        <v>729.26</v>
      </c>
      <c r="D68" s="71">
        <v>238</v>
      </c>
      <c r="E68" s="71">
        <v>175.01596</v>
      </c>
      <c r="F68" s="75">
        <v>0.735361176470588</v>
      </c>
      <c r="G68" s="76">
        <f>VLOOKUP(A68,'[1]1.2'!$A:$E,5,0)</f>
        <v>265.25</v>
      </c>
      <c r="H68" s="77">
        <f t="shared" si="5"/>
        <v>0.659815117813384</v>
      </c>
    </row>
    <row r="69" ht="22" customHeight="true" spans="1:8">
      <c r="A69" s="70" t="s">
        <v>148</v>
      </c>
      <c r="B69" s="70" t="s">
        <v>149</v>
      </c>
      <c r="C69" s="71">
        <v>6616.91</v>
      </c>
      <c r="D69" s="71">
        <v>3112.212</v>
      </c>
      <c r="E69" s="71">
        <v>2766.12445</v>
      </c>
      <c r="F69" s="75">
        <v>0.888796923217313</v>
      </c>
      <c r="G69" s="76">
        <f>VLOOKUP(A69,'[1]1.2'!$A:$E,5,0)</f>
        <v>5142.86626</v>
      </c>
      <c r="H69" s="77">
        <f t="shared" si="5"/>
        <v>0.537856578444254</v>
      </c>
    </row>
    <row r="70" ht="22" customHeight="true" spans="1:8">
      <c r="A70" s="68" t="s">
        <v>150</v>
      </c>
      <c r="B70" s="68" t="s">
        <v>151</v>
      </c>
      <c r="C70" s="69">
        <v>189.84</v>
      </c>
      <c r="D70" s="69">
        <v>168.36469</v>
      </c>
      <c r="E70" s="69">
        <v>141.57129</v>
      </c>
      <c r="F70" s="72">
        <v>0.840860931113288</v>
      </c>
      <c r="G70" s="73">
        <f>VLOOKUP(A70,'[1]1.2'!$A:$E,5,0)</f>
        <v>187.67</v>
      </c>
      <c r="H70" s="74">
        <f t="shared" si="5"/>
        <v>0.754362924281984</v>
      </c>
    </row>
    <row r="71" ht="22" customHeight="true" spans="1:8">
      <c r="A71" s="70" t="s">
        <v>152</v>
      </c>
      <c r="B71" s="70" t="s">
        <v>153</v>
      </c>
      <c r="C71" s="71">
        <v>8</v>
      </c>
      <c r="D71" s="71"/>
      <c r="E71" s="71"/>
      <c r="F71" s="75"/>
      <c r="G71" s="76">
        <f>VLOOKUP(A71,'[1]1.2'!$A:$E,5,0)</f>
        <v>78.08</v>
      </c>
      <c r="H71" s="77">
        <f t="shared" si="5"/>
        <v>0</v>
      </c>
    </row>
    <row r="72" ht="22" customHeight="true" spans="1:8">
      <c r="A72" s="70" t="s">
        <v>154</v>
      </c>
      <c r="B72" s="70" t="s">
        <v>155</v>
      </c>
      <c r="C72" s="71">
        <v>60</v>
      </c>
      <c r="D72" s="71">
        <v>46.73129</v>
      </c>
      <c r="E72" s="71">
        <v>46.73129</v>
      </c>
      <c r="F72" s="75">
        <v>1</v>
      </c>
      <c r="G72" s="76">
        <f>VLOOKUP(A72,'[1]1.2'!$A:$E,5,0)</f>
        <v>60</v>
      </c>
      <c r="H72" s="77">
        <f t="shared" si="5"/>
        <v>0.778854833333333</v>
      </c>
    </row>
    <row r="73" ht="22" customHeight="true" spans="1:8">
      <c r="A73" s="70" t="s">
        <v>156</v>
      </c>
      <c r="B73" s="70" t="s">
        <v>157</v>
      </c>
      <c r="C73" s="71">
        <v>121.84</v>
      </c>
      <c r="D73" s="71">
        <v>121.6334</v>
      </c>
      <c r="E73" s="71">
        <v>94.84</v>
      </c>
      <c r="F73" s="75">
        <v>0.779720044001072</v>
      </c>
      <c r="G73" s="76">
        <f>VLOOKUP(A73,'[1]1.2'!$A:$E,5,0)</f>
        <v>49.59</v>
      </c>
      <c r="H73" s="77">
        <f t="shared" si="5"/>
        <v>1.91248235531357</v>
      </c>
    </row>
    <row r="74" ht="22" customHeight="true" spans="1:8">
      <c r="A74" s="68" t="s">
        <v>158</v>
      </c>
      <c r="B74" s="68" t="s">
        <v>159</v>
      </c>
      <c r="C74" s="69">
        <v>11.09</v>
      </c>
      <c r="D74" s="69">
        <v>11.09</v>
      </c>
      <c r="E74" s="69">
        <v>9.89</v>
      </c>
      <c r="F74" s="72">
        <v>0.891794409377818</v>
      </c>
      <c r="G74" s="73"/>
      <c r="H74" s="74"/>
    </row>
    <row r="75" ht="22" customHeight="true" spans="1:8">
      <c r="A75" s="70" t="s">
        <v>160</v>
      </c>
      <c r="B75" s="70" t="s">
        <v>161</v>
      </c>
      <c r="C75" s="71">
        <v>11.09</v>
      </c>
      <c r="D75" s="71">
        <v>11.09</v>
      </c>
      <c r="E75" s="71">
        <v>9.89</v>
      </c>
      <c r="F75" s="75">
        <v>0.891794409377818</v>
      </c>
      <c r="G75" s="76"/>
      <c r="H75" s="77"/>
    </row>
    <row r="76" ht="22" customHeight="true" spans="1:8">
      <c r="A76" s="68" t="s">
        <v>162</v>
      </c>
      <c r="B76" s="68" t="s">
        <v>163</v>
      </c>
      <c r="C76" s="69">
        <v>2782.7841</v>
      </c>
      <c r="D76" s="69">
        <v>1787.301678</v>
      </c>
      <c r="E76" s="69">
        <v>1753.296211</v>
      </c>
      <c r="F76" s="72">
        <v>0.98097385157829</v>
      </c>
      <c r="G76" s="73">
        <f>VLOOKUP(A76,'[1]1.2'!$A:$E,5,0)</f>
        <v>2126.65</v>
      </c>
      <c r="H76" s="74">
        <f t="shared" si="5"/>
        <v>0.824440416147462</v>
      </c>
    </row>
    <row r="77" ht="22" customHeight="true" spans="1:8">
      <c r="A77" s="70" t="s">
        <v>164</v>
      </c>
      <c r="B77" s="70" t="s">
        <v>165</v>
      </c>
      <c r="C77" s="71">
        <v>540</v>
      </c>
      <c r="D77" s="71">
        <v>540</v>
      </c>
      <c r="E77" s="71">
        <v>540</v>
      </c>
      <c r="F77" s="75">
        <v>1</v>
      </c>
      <c r="G77" s="76">
        <f>VLOOKUP(A77,'[1]1.2'!$A:$E,5,0)</f>
        <v>537.4811</v>
      </c>
      <c r="H77" s="77">
        <f t="shared" si="5"/>
        <v>1.00468649037148</v>
      </c>
    </row>
    <row r="78" ht="22" customHeight="true" spans="1:8">
      <c r="A78" s="70" t="s">
        <v>166</v>
      </c>
      <c r="B78" s="70" t="s">
        <v>167</v>
      </c>
      <c r="C78" s="71">
        <v>1281.9041</v>
      </c>
      <c r="D78" s="71">
        <v>1081.421678</v>
      </c>
      <c r="E78" s="71">
        <v>1069.279211</v>
      </c>
      <c r="F78" s="75">
        <v>0.988771755507568</v>
      </c>
      <c r="G78" s="76">
        <f>VLOOKUP(A78,'[1]1.2'!$A:$E,5,0)</f>
        <v>1588.1349</v>
      </c>
      <c r="H78" s="77">
        <f t="shared" si="5"/>
        <v>0.673292433155395</v>
      </c>
    </row>
    <row r="79" ht="22" customHeight="true" spans="1:8">
      <c r="A79" s="70" t="s">
        <v>168</v>
      </c>
      <c r="B79" s="70" t="s">
        <v>169</v>
      </c>
      <c r="C79" s="71">
        <v>960.88</v>
      </c>
      <c r="D79" s="71">
        <v>165.88</v>
      </c>
      <c r="E79" s="71">
        <v>144.017</v>
      </c>
      <c r="F79" s="75">
        <v>0.868199903544731</v>
      </c>
      <c r="G79" s="76">
        <f>VLOOKUP(A79,'[1]1.2'!$A:$E,5,0)</f>
        <v>1.034</v>
      </c>
      <c r="H79" s="77">
        <f t="shared" si="5"/>
        <v>139.281431334623</v>
      </c>
    </row>
    <row r="80" ht="22" customHeight="true" spans="1:8">
      <c r="A80" s="68" t="s">
        <v>170</v>
      </c>
      <c r="B80" s="68" t="s">
        <v>171</v>
      </c>
      <c r="C80" s="69">
        <v>1033.4305</v>
      </c>
      <c r="D80" s="69">
        <v>1429.0905</v>
      </c>
      <c r="E80" s="69">
        <v>1223.704</v>
      </c>
      <c r="F80" s="72">
        <v>0.856281670055185</v>
      </c>
      <c r="G80" s="73">
        <f>VLOOKUP(A80,'[1]1.2'!$A:$E,5,0)</f>
        <v>691.02068</v>
      </c>
      <c r="H80" s="77">
        <f t="shared" si="5"/>
        <v>1.77086451305625</v>
      </c>
    </row>
    <row r="81" customFormat="true" ht="22" customHeight="true" spans="1:8">
      <c r="A81" s="70" t="s">
        <v>172</v>
      </c>
      <c r="B81" s="70" t="s">
        <v>173</v>
      </c>
      <c r="C81" s="71"/>
      <c r="D81" s="71"/>
      <c r="E81" s="71"/>
      <c r="F81" s="75"/>
      <c r="G81" s="76">
        <v>6.2799</v>
      </c>
      <c r="H81" s="77">
        <f t="shared" si="5"/>
        <v>0</v>
      </c>
    </row>
    <row r="82" customFormat="true" ht="22" customHeight="true" spans="1:8">
      <c r="A82" s="70" t="s">
        <v>174</v>
      </c>
      <c r="B82" s="70" t="s">
        <v>175</v>
      </c>
      <c r="C82" s="71"/>
      <c r="D82" s="71"/>
      <c r="E82" s="71"/>
      <c r="F82" s="75"/>
      <c r="G82" s="76">
        <v>298.3785</v>
      </c>
      <c r="H82" s="77">
        <f t="shared" si="5"/>
        <v>0</v>
      </c>
    </row>
    <row r="83" ht="22" customHeight="true" spans="1:8">
      <c r="A83" s="70" t="s">
        <v>176</v>
      </c>
      <c r="B83" s="70" t="s">
        <v>177</v>
      </c>
      <c r="C83" s="71">
        <v>1033.4305</v>
      </c>
      <c r="D83" s="71">
        <v>1429.0905</v>
      </c>
      <c r="E83" s="71">
        <v>1223.704</v>
      </c>
      <c r="F83" s="75">
        <v>0.856281670055185</v>
      </c>
      <c r="G83" s="76">
        <f>VLOOKUP(A83,'[1]1.2'!$A:$E,5,0)</f>
        <v>386.36228</v>
      </c>
      <c r="H83" s="77">
        <f t="shared" ref="H83:H118" si="6">E83/G83</f>
        <v>3.16724500124598</v>
      </c>
    </row>
    <row r="84" ht="22" customHeight="true" spans="1:8">
      <c r="A84" s="68" t="s">
        <v>178</v>
      </c>
      <c r="B84" s="68" t="s">
        <v>179</v>
      </c>
      <c r="C84" s="69">
        <v>0.5</v>
      </c>
      <c r="D84" s="69">
        <v>0.5</v>
      </c>
      <c r="E84" s="71"/>
      <c r="F84" s="75"/>
      <c r="G84" s="76"/>
      <c r="H84" s="77"/>
    </row>
    <row r="85" ht="22" customHeight="true" spans="1:8">
      <c r="A85" s="70" t="s">
        <v>180</v>
      </c>
      <c r="B85" s="70" t="s">
        <v>181</v>
      </c>
      <c r="C85" s="71">
        <v>0.5</v>
      </c>
      <c r="D85" s="71">
        <v>0.5</v>
      </c>
      <c r="E85" s="71"/>
      <c r="F85" s="75"/>
      <c r="G85" s="76"/>
      <c r="H85" s="77"/>
    </row>
    <row r="86" ht="22" customHeight="true" spans="1:8">
      <c r="A86" s="68" t="s">
        <v>182</v>
      </c>
      <c r="B86" s="68" t="s">
        <v>183</v>
      </c>
      <c r="C86" s="69">
        <v>144</v>
      </c>
      <c r="D86" s="69">
        <v>141.3</v>
      </c>
      <c r="E86" s="69">
        <v>140.5568</v>
      </c>
      <c r="F86" s="72">
        <v>0.994740268931352</v>
      </c>
      <c r="G86" s="73">
        <f>VLOOKUP(A86,'[1]1.2'!$A:$E,5,0)</f>
        <v>106.42</v>
      </c>
      <c r="H86" s="74">
        <f t="shared" si="6"/>
        <v>1.32077429054689</v>
      </c>
    </row>
    <row r="87" ht="22" customHeight="true" spans="1:8">
      <c r="A87" s="70" t="s">
        <v>184</v>
      </c>
      <c r="B87" s="70" t="s">
        <v>185</v>
      </c>
      <c r="C87" s="71">
        <v>96</v>
      </c>
      <c r="D87" s="71">
        <v>123</v>
      </c>
      <c r="E87" s="71">
        <v>122.2568</v>
      </c>
      <c r="F87" s="75">
        <v>0.993957723577236</v>
      </c>
      <c r="G87" s="76">
        <f>VLOOKUP(A87,'[1]1.2'!$A:$E,5,0)</f>
        <v>94.2</v>
      </c>
      <c r="H87" s="77">
        <f t="shared" si="6"/>
        <v>1.29784288747346</v>
      </c>
    </row>
    <row r="88" ht="22" customHeight="true" spans="1:8">
      <c r="A88" s="70" t="s">
        <v>186</v>
      </c>
      <c r="B88" s="70" t="s">
        <v>187</v>
      </c>
      <c r="C88" s="71">
        <v>48</v>
      </c>
      <c r="D88" s="71">
        <v>18.3</v>
      </c>
      <c r="E88" s="71">
        <v>18.3</v>
      </c>
      <c r="F88" s="75">
        <v>1</v>
      </c>
      <c r="G88" s="76">
        <f>VLOOKUP(A88,'[1]1.2'!$A:$E,5,0)</f>
        <v>12.22</v>
      </c>
      <c r="H88" s="77">
        <f t="shared" si="6"/>
        <v>1.49754500818331</v>
      </c>
    </row>
    <row r="89" ht="22" customHeight="true" spans="1:8">
      <c r="A89" s="68" t="s">
        <v>188</v>
      </c>
      <c r="B89" s="68" t="s">
        <v>189</v>
      </c>
      <c r="C89" s="69">
        <v>37.92</v>
      </c>
      <c r="D89" s="69">
        <v>24.92</v>
      </c>
      <c r="E89" s="69">
        <v>24.24</v>
      </c>
      <c r="F89" s="72">
        <v>0.972712680577849</v>
      </c>
      <c r="G89" s="73">
        <f>VLOOKUP(A89,'[1]1.2'!$A:$E,5,0)</f>
        <v>17.55</v>
      </c>
      <c r="H89" s="74">
        <f t="shared" si="6"/>
        <v>1.38119658119658</v>
      </c>
    </row>
    <row r="90" ht="22" customHeight="true" spans="1:8">
      <c r="A90" s="70" t="s">
        <v>190</v>
      </c>
      <c r="B90" s="70" t="s">
        <v>191</v>
      </c>
      <c r="C90" s="71">
        <v>37.92</v>
      </c>
      <c r="D90" s="71">
        <v>24.92</v>
      </c>
      <c r="E90" s="71">
        <v>24.24</v>
      </c>
      <c r="F90" s="75">
        <v>0.972712680577849</v>
      </c>
      <c r="G90" s="76">
        <f>VLOOKUP(A90,'[1]1.2'!$A:$E,5,0)</f>
        <v>17.55</v>
      </c>
      <c r="H90" s="77">
        <f t="shared" si="6"/>
        <v>1.38119658119658</v>
      </c>
    </row>
    <row r="91" ht="22" customHeight="true" spans="1:8">
      <c r="A91" s="68" t="s">
        <v>192</v>
      </c>
      <c r="B91" s="68" t="s">
        <v>193</v>
      </c>
      <c r="C91" s="69">
        <v>228.860037</v>
      </c>
      <c r="D91" s="69">
        <v>229.070037</v>
      </c>
      <c r="E91" s="69">
        <v>191.919889</v>
      </c>
      <c r="F91" s="72">
        <v>0.837821879777319</v>
      </c>
      <c r="G91" s="73">
        <f>VLOOKUP(A91,'[1]1.2'!$A:$E,5,0)</f>
        <v>216.592337</v>
      </c>
      <c r="H91" s="74">
        <f t="shared" si="6"/>
        <v>0.886088084455176</v>
      </c>
    </row>
    <row r="92" ht="22" customHeight="true" spans="1:8">
      <c r="A92" s="70" t="s">
        <v>194</v>
      </c>
      <c r="B92" s="70" t="s">
        <v>195</v>
      </c>
      <c r="C92" s="71">
        <v>160.506037</v>
      </c>
      <c r="D92" s="71">
        <v>165.716037</v>
      </c>
      <c r="E92" s="71">
        <v>132.303889</v>
      </c>
      <c r="F92" s="75">
        <v>0.798377099737185</v>
      </c>
      <c r="G92" s="76">
        <f>VLOOKUP(A92,'[1]1.2'!$A:$E,5,0)</f>
        <v>160.336337</v>
      </c>
      <c r="H92" s="77">
        <f t="shared" si="6"/>
        <v>0.825164722329911</v>
      </c>
    </row>
    <row r="93" ht="22" customHeight="true" spans="1:8">
      <c r="A93" s="70" t="s">
        <v>196</v>
      </c>
      <c r="B93" s="70" t="s">
        <v>197</v>
      </c>
      <c r="C93" s="71">
        <v>68.354</v>
      </c>
      <c r="D93" s="71">
        <v>63.354</v>
      </c>
      <c r="E93" s="71">
        <v>59.616</v>
      </c>
      <c r="F93" s="75">
        <v>0.940998200587177</v>
      </c>
      <c r="G93" s="76">
        <f>VLOOKUP(A93,'[1]1.2'!$A:$E,5,0)</f>
        <v>56.256</v>
      </c>
      <c r="H93" s="77">
        <f t="shared" si="6"/>
        <v>1.05972696245734</v>
      </c>
    </row>
    <row r="94" ht="22" customHeight="true" spans="1:8">
      <c r="A94" s="68" t="s">
        <v>198</v>
      </c>
      <c r="B94" s="68" t="s">
        <v>199</v>
      </c>
      <c r="C94" s="69">
        <v>7.5</v>
      </c>
      <c r="D94" s="69">
        <v>7.5</v>
      </c>
      <c r="E94" s="69">
        <v>7.5</v>
      </c>
      <c r="F94" s="72">
        <v>1</v>
      </c>
      <c r="G94" s="73">
        <f>VLOOKUP(A94,'[1]1.2'!$A:$E,5,0)</f>
        <v>15.9</v>
      </c>
      <c r="H94" s="74">
        <f t="shared" si="6"/>
        <v>0.471698113207547</v>
      </c>
    </row>
    <row r="95" ht="22" customHeight="true" spans="1:8">
      <c r="A95" s="70" t="s">
        <v>200</v>
      </c>
      <c r="B95" s="70" t="s">
        <v>201</v>
      </c>
      <c r="C95" s="71">
        <v>7.5</v>
      </c>
      <c r="D95" s="71">
        <v>7.5</v>
      </c>
      <c r="E95" s="71">
        <v>7.5</v>
      </c>
      <c r="F95" s="75">
        <v>1</v>
      </c>
      <c r="G95" s="76">
        <f>VLOOKUP(A95,'[1]1.2'!$A:$E,5,0)</f>
        <v>15.9</v>
      </c>
      <c r="H95" s="77">
        <f t="shared" si="6"/>
        <v>0.471698113207547</v>
      </c>
    </row>
    <row r="96" ht="22" customHeight="true" spans="1:8">
      <c r="A96" s="68" t="s">
        <v>202</v>
      </c>
      <c r="B96" s="68" t="s">
        <v>203</v>
      </c>
      <c r="C96" s="69">
        <v>1213.299799</v>
      </c>
      <c r="D96" s="69">
        <v>1492.190376</v>
      </c>
      <c r="E96" s="69">
        <v>1469.471245</v>
      </c>
      <c r="F96" s="72">
        <v>0.984774643125027</v>
      </c>
      <c r="G96" s="73">
        <f>VLOOKUP(A96,'[1]1.2'!$A:$E,5,0)</f>
        <v>1485.971566</v>
      </c>
      <c r="H96" s="74">
        <f t="shared" si="6"/>
        <v>0.988895937595619</v>
      </c>
    </row>
    <row r="97" ht="22" customHeight="true" spans="1:8">
      <c r="A97" s="68" t="s">
        <v>204</v>
      </c>
      <c r="B97" s="68" t="s">
        <v>205</v>
      </c>
      <c r="C97" s="69">
        <v>60</v>
      </c>
      <c r="D97" s="69"/>
      <c r="E97" s="69"/>
      <c r="F97" s="72"/>
      <c r="G97" s="73">
        <f>VLOOKUP(A97,'[1]1.2'!$A:$E,5,0)</f>
        <v>60</v>
      </c>
      <c r="H97" s="74">
        <f t="shared" si="6"/>
        <v>0</v>
      </c>
    </row>
    <row r="98" ht="22" customHeight="true" spans="1:8">
      <c r="A98" s="70" t="s">
        <v>206</v>
      </c>
      <c r="B98" s="70" t="s">
        <v>207</v>
      </c>
      <c r="C98" s="71">
        <v>60</v>
      </c>
      <c r="D98" s="71"/>
      <c r="E98" s="71"/>
      <c r="F98" s="75"/>
      <c r="G98" s="76">
        <f>VLOOKUP(A98,'[1]1.2'!$A:$E,5,0)</f>
        <v>60</v>
      </c>
      <c r="H98" s="77">
        <f t="shared" si="6"/>
        <v>0</v>
      </c>
    </row>
    <row r="99" ht="22" customHeight="true" spans="1:8">
      <c r="A99" s="68" t="s">
        <v>208</v>
      </c>
      <c r="B99" s="68" t="s">
        <v>209</v>
      </c>
      <c r="C99" s="69">
        <v>100</v>
      </c>
      <c r="D99" s="69">
        <v>86.972</v>
      </c>
      <c r="E99" s="69">
        <v>86.651</v>
      </c>
      <c r="F99" s="72">
        <v>0.996309156970059</v>
      </c>
      <c r="G99" s="73">
        <f>VLOOKUP(A99,'[1]1.2'!$A:$E,5,0)</f>
        <v>178.03011</v>
      </c>
      <c r="H99" s="74">
        <f t="shared" si="6"/>
        <v>0.486721038368173</v>
      </c>
    </row>
    <row r="100" ht="22" customHeight="true" spans="1:8">
      <c r="A100" s="70" t="s">
        <v>210</v>
      </c>
      <c r="B100" s="70" t="s">
        <v>211</v>
      </c>
      <c r="C100" s="71">
        <v>100</v>
      </c>
      <c r="D100" s="71">
        <v>86.972</v>
      </c>
      <c r="E100" s="71">
        <v>86.651</v>
      </c>
      <c r="F100" s="75">
        <v>0.996309156970059</v>
      </c>
      <c r="G100" s="76">
        <f>VLOOKUP(A100,'[1]1.2'!$A:$E,5,0)</f>
        <v>178.03011</v>
      </c>
      <c r="H100" s="77">
        <f t="shared" si="6"/>
        <v>0.486721038368173</v>
      </c>
    </row>
    <row r="101" ht="22" customHeight="true" spans="1:8">
      <c r="A101" s="68" t="s">
        <v>212</v>
      </c>
      <c r="B101" s="68" t="s">
        <v>213</v>
      </c>
      <c r="C101" s="69">
        <v>45</v>
      </c>
      <c r="D101" s="69">
        <v>40.872188</v>
      </c>
      <c r="E101" s="69">
        <v>40.872188</v>
      </c>
      <c r="F101" s="72">
        <v>1</v>
      </c>
      <c r="G101" s="73">
        <f>VLOOKUP(A101,'[1]1.2'!$A:$E,5,0)</f>
        <v>50.916</v>
      </c>
      <c r="H101" s="74">
        <f t="shared" si="6"/>
        <v>0.802737607039045</v>
      </c>
    </row>
    <row r="102" ht="22" customHeight="true" spans="1:8">
      <c r="A102" s="70" t="s">
        <v>214</v>
      </c>
      <c r="B102" s="70" t="s">
        <v>215</v>
      </c>
      <c r="C102" s="71">
        <v>45</v>
      </c>
      <c r="D102" s="71">
        <v>40.872188</v>
      </c>
      <c r="E102" s="71">
        <v>40.872188</v>
      </c>
      <c r="F102" s="75">
        <v>1</v>
      </c>
      <c r="G102" s="76">
        <f>VLOOKUP(A102,'[1]1.2'!$A:$E,5,0)</f>
        <v>50.916</v>
      </c>
      <c r="H102" s="77">
        <f t="shared" si="6"/>
        <v>0.802737607039045</v>
      </c>
    </row>
    <row r="103" ht="22" customHeight="true" spans="1:8">
      <c r="A103" s="68" t="s">
        <v>216</v>
      </c>
      <c r="B103" s="68" t="s">
        <v>217</v>
      </c>
      <c r="C103" s="69">
        <v>394.53</v>
      </c>
      <c r="D103" s="69">
        <v>308.990389</v>
      </c>
      <c r="E103" s="69">
        <v>302.313398</v>
      </c>
      <c r="F103" s="72">
        <v>0.978390942768126</v>
      </c>
      <c r="G103" s="73">
        <f>VLOOKUP(A103,'[1]1.2'!$A:$E,5,0)</f>
        <v>323.395855</v>
      </c>
      <c r="H103" s="74">
        <f t="shared" si="6"/>
        <v>0.934809130438608</v>
      </c>
    </row>
    <row r="104" ht="22" customHeight="true" spans="1:8">
      <c r="A104" s="70" t="s">
        <v>218</v>
      </c>
      <c r="B104" s="70" t="s">
        <v>219</v>
      </c>
      <c r="C104" s="71">
        <v>142.98</v>
      </c>
      <c r="D104" s="71">
        <v>82.46241</v>
      </c>
      <c r="E104" s="71">
        <v>80.222823</v>
      </c>
      <c r="F104" s="75">
        <v>0.972841116334097</v>
      </c>
      <c r="G104" s="76">
        <f>VLOOKUP(A104,'[1]1.2'!$A:$E,5,0)</f>
        <v>92.719031</v>
      </c>
      <c r="H104" s="77">
        <f t="shared" si="6"/>
        <v>0.865224993561462</v>
      </c>
    </row>
    <row r="105" ht="22" customHeight="true" spans="1:8">
      <c r="A105" s="70" t="s">
        <v>220</v>
      </c>
      <c r="B105" s="70" t="s">
        <v>221</v>
      </c>
      <c r="C105" s="71">
        <v>251.55</v>
      </c>
      <c r="D105" s="71">
        <v>226.527979</v>
      </c>
      <c r="E105" s="71">
        <v>222.090575</v>
      </c>
      <c r="F105" s="75">
        <v>0.980411232115394</v>
      </c>
      <c r="G105" s="76">
        <f>VLOOKUP(A105,'[1]1.2'!$A:$E,5,0)</f>
        <v>230.676824</v>
      </c>
      <c r="H105" s="77">
        <f t="shared" si="6"/>
        <v>0.962778016225852</v>
      </c>
    </row>
    <row r="106" ht="22" customHeight="true" spans="1:8">
      <c r="A106" s="68" t="s">
        <v>222</v>
      </c>
      <c r="B106" s="68" t="s">
        <v>223</v>
      </c>
      <c r="C106" s="69">
        <v>610.769799</v>
      </c>
      <c r="D106" s="69">
        <v>1052.149199</v>
      </c>
      <c r="E106" s="69">
        <v>1036.428059</v>
      </c>
      <c r="F106" s="72">
        <v>0.985058069696825</v>
      </c>
      <c r="G106" s="73">
        <f>VLOOKUP(A106,'[1]1.2'!$A:$E,5,0)</f>
        <v>862.420301</v>
      </c>
      <c r="H106" s="74">
        <f t="shared" si="6"/>
        <v>1.20176676940261</v>
      </c>
    </row>
    <row r="107" ht="22" customHeight="true" spans="1:8">
      <c r="A107" s="70" t="s">
        <v>224</v>
      </c>
      <c r="B107" s="70" t="s">
        <v>225</v>
      </c>
      <c r="C107" s="71">
        <v>610.755999</v>
      </c>
      <c r="D107" s="71">
        <v>1045.605999</v>
      </c>
      <c r="E107" s="71">
        <v>1029.884859</v>
      </c>
      <c r="F107" s="75">
        <v>0.984964565988493</v>
      </c>
      <c r="G107" s="76">
        <f>VLOOKUP(A107,'[1]1.2'!$A:$E,5,0)</f>
        <v>857.764001</v>
      </c>
      <c r="H107" s="77">
        <f t="shared" si="6"/>
        <v>1.20066225418569</v>
      </c>
    </row>
    <row r="108" ht="22" customHeight="true" spans="1:8">
      <c r="A108" s="70" t="s">
        <v>226</v>
      </c>
      <c r="B108" s="70" t="s">
        <v>227</v>
      </c>
      <c r="C108" s="71">
        <v>0.0138</v>
      </c>
      <c r="D108" s="71">
        <v>6.5432</v>
      </c>
      <c r="E108" s="71">
        <v>6.5432</v>
      </c>
      <c r="F108" s="75">
        <v>1</v>
      </c>
      <c r="G108" s="76">
        <f>VLOOKUP(A108,'[1]1.2'!$A:$E,5,0)</f>
        <v>4.6563</v>
      </c>
      <c r="H108" s="77">
        <f t="shared" si="6"/>
        <v>1.40523591692975</v>
      </c>
    </row>
    <row r="109" ht="22" customHeight="true" spans="1:8">
      <c r="A109" s="68" t="s">
        <v>228</v>
      </c>
      <c r="B109" s="68" t="s">
        <v>229</v>
      </c>
      <c r="C109" s="69">
        <v>3</v>
      </c>
      <c r="D109" s="69">
        <v>3.2066</v>
      </c>
      <c r="E109" s="69">
        <v>3.2066</v>
      </c>
      <c r="F109" s="72">
        <v>1</v>
      </c>
      <c r="G109" s="73">
        <f>VLOOKUP(A109,'[1]1.2'!$A:$E,5,0)</f>
        <v>11.2093</v>
      </c>
      <c r="H109" s="74">
        <f t="shared" si="6"/>
        <v>0.286066034453534</v>
      </c>
    </row>
    <row r="110" ht="22" customHeight="true" spans="1:8">
      <c r="A110" s="70" t="s">
        <v>230</v>
      </c>
      <c r="B110" s="70" t="s">
        <v>231</v>
      </c>
      <c r="C110" s="71">
        <v>3</v>
      </c>
      <c r="D110" s="71">
        <v>3.2066</v>
      </c>
      <c r="E110" s="71">
        <v>3.2066</v>
      </c>
      <c r="F110" s="75">
        <v>1</v>
      </c>
      <c r="G110" s="76">
        <f>VLOOKUP(A110,'[1]1.2'!$A:$E,5,0)</f>
        <v>11.2093</v>
      </c>
      <c r="H110" s="77">
        <f t="shared" si="6"/>
        <v>0.286066034453534</v>
      </c>
    </row>
    <row r="111" ht="22" customHeight="true" spans="1:8">
      <c r="A111" s="68" t="s">
        <v>232</v>
      </c>
      <c r="B111" s="68" t="s">
        <v>233</v>
      </c>
      <c r="C111" s="69">
        <v>1899.5469</v>
      </c>
      <c r="D111" s="69">
        <f>D112+D116+D114</f>
        <v>1757.862737</v>
      </c>
      <c r="E111" s="69">
        <v>1646.291323</v>
      </c>
      <c r="F111" s="72">
        <v>0.862522749119271</v>
      </c>
      <c r="G111" s="73">
        <f>VLOOKUP(A111,'[1]1.2'!$A:$E,5,0)</f>
        <v>2699.954513</v>
      </c>
      <c r="H111" s="74">
        <f t="shared" si="6"/>
        <v>0.609747799480798</v>
      </c>
    </row>
    <row r="112" ht="22" customHeight="true" spans="1:8">
      <c r="A112" s="68" t="s">
        <v>234</v>
      </c>
      <c r="B112" s="68" t="s">
        <v>235</v>
      </c>
      <c r="C112" s="69">
        <v>689.91</v>
      </c>
      <c r="D112" s="69">
        <v>616.311808</v>
      </c>
      <c r="E112" s="69">
        <v>610.533195</v>
      </c>
      <c r="F112" s="72">
        <v>0.990623880761343</v>
      </c>
      <c r="G112" s="73">
        <f>VLOOKUP(A112,'[1]1.2'!$A:$E,5,0)</f>
        <v>636.568033</v>
      </c>
      <c r="H112" s="74">
        <f t="shared" si="6"/>
        <v>0.959101248177192</v>
      </c>
    </row>
    <row r="113" ht="22" customHeight="true" spans="1:8">
      <c r="A113" s="70" t="s">
        <v>236</v>
      </c>
      <c r="B113" s="70" t="s">
        <v>237</v>
      </c>
      <c r="C113" s="71">
        <v>689.91</v>
      </c>
      <c r="D113" s="71">
        <v>616.311808</v>
      </c>
      <c r="E113" s="71">
        <v>610.533195</v>
      </c>
      <c r="F113" s="75">
        <v>0.990623880761343</v>
      </c>
      <c r="G113" s="76">
        <f>VLOOKUP(A113,'[1]1.2'!$A:$E,5,0)</f>
        <v>636.568033</v>
      </c>
      <c r="H113" s="77">
        <f t="shared" si="6"/>
        <v>0.959101248177192</v>
      </c>
    </row>
    <row r="114" ht="22" customHeight="true" spans="1:8">
      <c r="A114" s="68" t="s">
        <v>238</v>
      </c>
      <c r="B114" s="68" t="s">
        <v>239</v>
      </c>
      <c r="C114" s="69">
        <v>90.6469</v>
      </c>
      <c r="D114" s="69">
        <v>90.6469</v>
      </c>
      <c r="E114" s="69"/>
      <c r="F114" s="72"/>
      <c r="G114" s="73">
        <f>VLOOKUP(A114,'[1]1.2'!$A:$E,5,0)</f>
        <v>317.3531</v>
      </c>
      <c r="H114" s="74">
        <f t="shared" si="6"/>
        <v>0</v>
      </c>
    </row>
    <row r="115" ht="22" customHeight="true" spans="1:8">
      <c r="A115" s="70" t="s">
        <v>240</v>
      </c>
      <c r="B115" s="70" t="s">
        <v>241</v>
      </c>
      <c r="C115" s="71">
        <v>90.6469</v>
      </c>
      <c r="D115" s="71">
        <v>90.6469</v>
      </c>
      <c r="E115" s="71"/>
      <c r="F115" s="75"/>
      <c r="G115" s="76">
        <f>VLOOKUP(A115,'[1]1.2'!$A:$E,5,0)</f>
        <v>317.3531</v>
      </c>
      <c r="H115" s="77">
        <f t="shared" si="6"/>
        <v>0</v>
      </c>
    </row>
    <row r="116" ht="22" customHeight="true" spans="1:8">
      <c r="A116" s="68" t="s">
        <v>242</v>
      </c>
      <c r="B116" s="68" t="s">
        <v>243</v>
      </c>
      <c r="C116" s="69">
        <v>1118.99</v>
      </c>
      <c r="D116" s="69">
        <f>D117+D118</f>
        <v>1050.904029</v>
      </c>
      <c r="E116" s="69">
        <v>1035.758128</v>
      </c>
      <c r="F116" s="72">
        <v>0.855207288430544</v>
      </c>
      <c r="G116" s="73">
        <f>VLOOKUP(A116,'[1]1.2'!$A:$E,5,0)</f>
        <v>1746.03338</v>
      </c>
      <c r="H116" s="74">
        <f t="shared" si="6"/>
        <v>0.593206372721236</v>
      </c>
    </row>
    <row r="117" ht="22" customHeight="true" spans="1:8">
      <c r="A117" s="70" t="s">
        <v>244</v>
      </c>
      <c r="B117" s="70" t="s">
        <v>245</v>
      </c>
      <c r="C117" s="71">
        <v>27.49</v>
      </c>
      <c r="D117" s="71">
        <v>74.704029</v>
      </c>
      <c r="E117" s="71">
        <v>74.704028</v>
      </c>
      <c r="F117" s="75">
        <v>0.999999986613841</v>
      </c>
      <c r="G117" s="76">
        <f>VLOOKUP(A117,'[1]1.2'!$A:$E,5,0)</f>
        <v>230.5752</v>
      </c>
      <c r="H117" s="77">
        <f t="shared" si="6"/>
        <v>0.323989865345449</v>
      </c>
    </row>
    <row r="118" ht="22" customHeight="true" spans="1:8">
      <c r="A118" s="70" t="s">
        <v>246</v>
      </c>
      <c r="B118" s="70" t="s">
        <v>247</v>
      </c>
      <c r="C118" s="71">
        <v>1091.5</v>
      </c>
      <c r="D118" s="71">
        <v>976.2</v>
      </c>
      <c r="E118" s="71">
        <v>961.0541</v>
      </c>
      <c r="F118" s="75">
        <v>0.493448160535117</v>
      </c>
      <c r="G118" s="76">
        <f>VLOOKUP(A118,'[1]1.2'!$A:$E,5,0)</f>
        <v>1515.45818</v>
      </c>
      <c r="H118" s="77">
        <f t="shared" si="6"/>
        <v>0.6341673512891</v>
      </c>
    </row>
    <row r="119" ht="22" customHeight="true" spans="1:8">
      <c r="A119" s="68" t="s">
        <v>248</v>
      </c>
      <c r="B119" s="68" t="s">
        <v>249</v>
      </c>
      <c r="C119" s="69">
        <v>4167.92</v>
      </c>
      <c r="D119" s="69">
        <v>6050.836238</v>
      </c>
      <c r="E119" s="69">
        <v>5867.358879</v>
      </c>
      <c r="F119" s="72">
        <v>0.969677355032724</v>
      </c>
      <c r="G119" s="73">
        <f>VLOOKUP(A119,'[1]1.2'!$A:$E,5,0)</f>
        <v>6031.967551</v>
      </c>
      <c r="H119" s="74">
        <f t="shared" ref="H119:H127" si="7">E119/G119</f>
        <v>0.972710617123146</v>
      </c>
    </row>
    <row r="120" ht="22" customHeight="true" spans="1:8">
      <c r="A120" s="68" t="s">
        <v>250</v>
      </c>
      <c r="B120" s="68" t="s">
        <v>251</v>
      </c>
      <c r="C120" s="69">
        <v>2356.25</v>
      </c>
      <c r="D120" s="69">
        <v>4251.086325</v>
      </c>
      <c r="E120" s="69">
        <v>4148.004186</v>
      </c>
      <c r="F120" s="72">
        <v>0.975751577098355</v>
      </c>
      <c r="G120" s="73">
        <f>VLOOKUP(A120,'[1]1.2'!$A:$E,5,0)</f>
        <v>4716.519699</v>
      </c>
      <c r="H120" s="74">
        <f t="shared" si="7"/>
        <v>0.879462919847332</v>
      </c>
    </row>
    <row r="121" ht="22" customHeight="true" spans="1:8">
      <c r="A121" s="70" t="s">
        <v>252</v>
      </c>
      <c r="B121" s="70" t="s">
        <v>43</v>
      </c>
      <c r="C121" s="71">
        <v>518.58</v>
      </c>
      <c r="D121" s="71">
        <v>502.353537</v>
      </c>
      <c r="E121" s="71">
        <v>500.766316</v>
      </c>
      <c r="F121" s="75">
        <v>0.996840430328253</v>
      </c>
      <c r="G121" s="76">
        <f>VLOOKUP(A121,'[1]1.2'!$A:$E,5,0)</f>
        <v>470.788734</v>
      </c>
      <c r="H121" s="77">
        <f t="shared" si="7"/>
        <v>1.06367523229645</v>
      </c>
    </row>
    <row r="122" ht="22" customHeight="true" spans="1:8">
      <c r="A122" s="70" t="s">
        <v>253</v>
      </c>
      <c r="B122" s="70" t="s">
        <v>254</v>
      </c>
      <c r="C122" s="71">
        <v>168</v>
      </c>
      <c r="D122" s="71">
        <v>167.49828</v>
      </c>
      <c r="E122" s="71">
        <v>164.320775</v>
      </c>
      <c r="F122" s="75">
        <v>0.981029626095265</v>
      </c>
      <c r="G122" s="76">
        <f>VLOOKUP(A122,'[1]1.2'!$A:$E,5,0)</f>
        <v>235.289597</v>
      </c>
      <c r="H122" s="77">
        <f t="shared" si="7"/>
        <v>0.698376711487164</v>
      </c>
    </row>
    <row r="123" ht="22" customHeight="true" spans="1:8">
      <c r="A123" s="70" t="s">
        <v>255</v>
      </c>
      <c r="B123" s="70" t="s">
        <v>256</v>
      </c>
      <c r="C123" s="71">
        <v>1669.67</v>
      </c>
      <c r="D123" s="71">
        <v>3581.234508</v>
      </c>
      <c r="E123" s="71">
        <v>3482.917095</v>
      </c>
      <c r="F123" s="75">
        <v>0.972546502391739</v>
      </c>
      <c r="G123" s="76">
        <f>VLOOKUP(A123,'[1]1.2'!$A:$E,5,0)</f>
        <v>4010.441368</v>
      </c>
      <c r="H123" s="77">
        <f t="shared" si="7"/>
        <v>0.868462290158583</v>
      </c>
    </row>
    <row r="124" customFormat="true" ht="22" customHeight="true" spans="1:8">
      <c r="A124" s="68" t="s">
        <v>257</v>
      </c>
      <c r="B124" s="68" t="s">
        <v>258</v>
      </c>
      <c r="C124" s="69"/>
      <c r="D124" s="69"/>
      <c r="E124" s="69"/>
      <c r="F124" s="72"/>
      <c r="G124" s="73">
        <v>55.99</v>
      </c>
      <c r="H124" s="74">
        <f t="shared" si="7"/>
        <v>0</v>
      </c>
    </row>
    <row r="125" customFormat="true" ht="22" customHeight="true" spans="1:8">
      <c r="A125" s="70" t="s">
        <v>259</v>
      </c>
      <c r="B125" s="70" t="s">
        <v>260</v>
      </c>
      <c r="C125" s="71"/>
      <c r="D125" s="71"/>
      <c r="E125" s="71"/>
      <c r="F125" s="75"/>
      <c r="G125" s="76">
        <v>55.99</v>
      </c>
      <c r="H125" s="77">
        <f t="shared" si="7"/>
        <v>0</v>
      </c>
    </row>
    <row r="126" ht="22" customHeight="true" spans="1:8">
      <c r="A126" s="68" t="s">
        <v>261</v>
      </c>
      <c r="B126" s="68" t="s">
        <v>262</v>
      </c>
      <c r="C126" s="69">
        <v>1811.67</v>
      </c>
      <c r="D126" s="69">
        <v>1743.749913</v>
      </c>
      <c r="E126" s="69">
        <v>1719.354693</v>
      </c>
      <c r="F126" s="72">
        <v>0.986009908979419</v>
      </c>
      <c r="G126" s="73">
        <f>VLOOKUP(A126,'[1]1.2'!$A:$E,5,0)</f>
        <v>1259.461112</v>
      </c>
      <c r="H126" s="74">
        <f t="shared" si="7"/>
        <v>1.36515107661379</v>
      </c>
    </row>
    <row r="127" ht="22" customHeight="true" spans="1:8">
      <c r="A127" s="70" t="s">
        <v>263</v>
      </c>
      <c r="B127" s="70" t="s">
        <v>262</v>
      </c>
      <c r="C127" s="71">
        <v>1811.67</v>
      </c>
      <c r="D127" s="71">
        <v>1743.749913</v>
      </c>
      <c r="E127" s="71">
        <v>1719.354693</v>
      </c>
      <c r="F127" s="75">
        <v>0.986009908979419</v>
      </c>
      <c r="G127" s="76">
        <f>VLOOKUP(A127,'[1]1.2'!$A:$E,5,0)</f>
        <v>1259.461112</v>
      </c>
      <c r="H127" s="77">
        <f t="shared" si="7"/>
        <v>1.36515107661379</v>
      </c>
    </row>
    <row r="128" ht="22" customHeight="true" spans="1:8">
      <c r="A128" s="68" t="s">
        <v>264</v>
      </c>
      <c r="B128" s="68" t="s">
        <v>265</v>
      </c>
      <c r="C128" s="71"/>
      <c r="D128" s="71">
        <v>56</v>
      </c>
      <c r="E128" s="71"/>
      <c r="F128" s="75"/>
      <c r="G128" s="76"/>
      <c r="H128" s="77"/>
    </row>
    <row r="129" ht="22" customHeight="true" spans="1:8">
      <c r="A129" s="70" t="s">
        <v>266</v>
      </c>
      <c r="B129" s="70" t="s">
        <v>265</v>
      </c>
      <c r="C129" s="71"/>
      <c r="D129" s="71">
        <v>56</v>
      </c>
      <c r="E129" s="71"/>
      <c r="F129" s="75"/>
      <c r="G129" s="76"/>
      <c r="H129" s="77"/>
    </row>
    <row r="130" ht="22" customHeight="true" spans="1:8">
      <c r="A130" s="68" t="s">
        <v>267</v>
      </c>
      <c r="B130" s="68" t="s">
        <v>268</v>
      </c>
      <c r="C130" s="69">
        <v>18477.624252</v>
      </c>
      <c r="D130" s="69">
        <v>24152.866458</v>
      </c>
      <c r="E130" s="69">
        <v>21860.594395</v>
      </c>
      <c r="F130" s="72">
        <v>0.90509316701659</v>
      </c>
      <c r="G130" s="73">
        <f>VLOOKUP(A130,'[1]1.2'!$A:$E,5,0)</f>
        <v>18075.554912</v>
      </c>
      <c r="H130" s="74">
        <f t="shared" ref="H130:H139" si="8">E130/G130</f>
        <v>1.20940101155551</v>
      </c>
    </row>
    <row r="131" ht="22" customHeight="true" spans="1:8">
      <c r="A131" s="68" t="s">
        <v>269</v>
      </c>
      <c r="B131" s="68" t="s">
        <v>270</v>
      </c>
      <c r="C131" s="69">
        <v>1782.893636</v>
      </c>
      <c r="D131" s="69">
        <v>4087.880666</v>
      </c>
      <c r="E131" s="69">
        <v>3776.754238</v>
      </c>
      <c r="F131" s="72">
        <v>0.923890530712474</v>
      </c>
      <c r="G131" s="73">
        <f>VLOOKUP(A131,'[1]1.2'!$A:$E,5,0)</f>
        <v>6907.360073</v>
      </c>
      <c r="H131" s="74">
        <f t="shared" si="8"/>
        <v>0.546772456927916</v>
      </c>
    </row>
    <row r="132" ht="22" customHeight="true" spans="1:8">
      <c r="A132" s="70" t="s">
        <v>271</v>
      </c>
      <c r="B132" s="70" t="s">
        <v>81</v>
      </c>
      <c r="C132" s="71">
        <v>315.76</v>
      </c>
      <c r="D132" s="71">
        <v>324.562817</v>
      </c>
      <c r="E132" s="71">
        <v>308.103822</v>
      </c>
      <c r="F132" s="75">
        <v>0.949288722743616</v>
      </c>
      <c r="G132" s="76">
        <f>VLOOKUP(A132,'[1]1.2'!$A:$E,5,0)</f>
        <v>288.575678</v>
      </c>
      <c r="H132" s="77">
        <f t="shared" si="8"/>
        <v>1.06767078963599</v>
      </c>
    </row>
    <row r="133" ht="22" customHeight="true" spans="1:8">
      <c r="A133" s="70" t="s">
        <v>272</v>
      </c>
      <c r="B133" s="70" t="s">
        <v>273</v>
      </c>
      <c r="C133" s="71">
        <v>2</v>
      </c>
      <c r="D133" s="71">
        <v>2</v>
      </c>
      <c r="E133" s="71">
        <v>1.857</v>
      </c>
      <c r="F133" s="75">
        <v>0.9285</v>
      </c>
      <c r="G133" s="76">
        <f>VLOOKUP(A133,'[1]1.2'!$A:$E,5,0)</f>
        <v>2.17102</v>
      </c>
      <c r="H133" s="77">
        <f t="shared" si="8"/>
        <v>0.855358310840066</v>
      </c>
    </row>
    <row r="134" ht="22" customHeight="true" spans="1:8">
      <c r="A134" s="70" t="s">
        <v>274</v>
      </c>
      <c r="B134" s="70" t="s">
        <v>275</v>
      </c>
      <c r="C134" s="71">
        <v>5.48</v>
      </c>
      <c r="D134" s="71">
        <v>5.48</v>
      </c>
      <c r="E134" s="71">
        <v>4.437</v>
      </c>
      <c r="F134" s="75">
        <v>0.809671532846715</v>
      </c>
      <c r="G134" s="76">
        <f>VLOOKUP(A134,'[1]1.2'!$A:$E,5,0)</f>
        <v>5.5264</v>
      </c>
      <c r="H134" s="77">
        <f t="shared" si="8"/>
        <v>0.802873480023162</v>
      </c>
    </row>
    <row r="135" customFormat="true" ht="22" customHeight="true" spans="1:8">
      <c r="A135" s="70" t="s">
        <v>276</v>
      </c>
      <c r="B135" s="70" t="s">
        <v>277</v>
      </c>
      <c r="C135" s="71"/>
      <c r="D135" s="71"/>
      <c r="E135" s="71"/>
      <c r="F135" s="75"/>
      <c r="G135" s="76">
        <v>7.42</v>
      </c>
      <c r="H135" s="77">
        <f t="shared" si="8"/>
        <v>0</v>
      </c>
    </row>
    <row r="136" ht="22" customHeight="true" spans="1:8">
      <c r="A136" s="70" t="s">
        <v>278</v>
      </c>
      <c r="B136" s="70" t="s">
        <v>279</v>
      </c>
      <c r="C136" s="71">
        <v>1260.318636</v>
      </c>
      <c r="D136" s="71">
        <v>3567.922615</v>
      </c>
      <c r="E136" s="71">
        <v>3307.910381</v>
      </c>
      <c r="F136" s="75">
        <v>0.927125035473899</v>
      </c>
      <c r="G136" s="76">
        <f>VLOOKUP(A136,'[1]1.2'!$A:$E,5,0)</f>
        <v>3055.386809</v>
      </c>
      <c r="H136" s="77">
        <f t="shared" si="8"/>
        <v>1.08264864247504</v>
      </c>
    </row>
    <row r="137" ht="22" customHeight="true" spans="1:8">
      <c r="A137" s="70" t="s">
        <v>280</v>
      </c>
      <c r="B137" s="70" t="s">
        <v>281</v>
      </c>
      <c r="C137" s="71">
        <v>13.965</v>
      </c>
      <c r="D137" s="71">
        <v>11.315</v>
      </c>
      <c r="E137" s="71">
        <v>11.315</v>
      </c>
      <c r="F137" s="75">
        <v>1</v>
      </c>
      <c r="G137" s="76">
        <f>VLOOKUP(A137,'[1]1.2'!$A:$E,5,0)</f>
        <v>7.76</v>
      </c>
      <c r="H137" s="77">
        <f t="shared" si="8"/>
        <v>1.45811855670103</v>
      </c>
    </row>
    <row r="138" ht="22" customHeight="true" spans="1:8">
      <c r="A138" s="70" t="s">
        <v>282</v>
      </c>
      <c r="B138" s="70" t="s">
        <v>283</v>
      </c>
      <c r="C138" s="71">
        <v>9.28</v>
      </c>
      <c r="D138" s="71">
        <v>9.274234</v>
      </c>
      <c r="E138" s="71">
        <v>9.27117</v>
      </c>
      <c r="F138" s="75">
        <v>0.999669622310587</v>
      </c>
      <c r="G138" s="76">
        <f>VLOOKUP(A138,'[1]1.2'!$A:$E,5,0)</f>
        <v>292.61</v>
      </c>
      <c r="H138" s="77">
        <f t="shared" si="8"/>
        <v>0.0316843921943884</v>
      </c>
    </row>
    <row r="139" customFormat="true" ht="22" customHeight="true" spans="1:8">
      <c r="A139" s="70" t="s">
        <v>284</v>
      </c>
      <c r="B139" s="70" t="s">
        <v>285</v>
      </c>
      <c r="C139" s="71"/>
      <c r="D139" s="71"/>
      <c r="E139" s="71"/>
      <c r="F139" s="75"/>
      <c r="G139" s="76">
        <v>1022.68</v>
      </c>
      <c r="H139" s="77">
        <f t="shared" si="8"/>
        <v>0</v>
      </c>
    </row>
    <row r="140" ht="22" customHeight="true" spans="1:8">
      <c r="A140" s="70" t="s">
        <v>286</v>
      </c>
      <c r="B140" s="70" t="s">
        <v>287</v>
      </c>
      <c r="C140" s="71">
        <v>76</v>
      </c>
      <c r="D140" s="71">
        <v>77.78</v>
      </c>
      <c r="E140" s="71">
        <v>77.78</v>
      </c>
      <c r="F140" s="75">
        <v>1</v>
      </c>
      <c r="G140" s="76">
        <f>VLOOKUP(A140,'[1]1.2'!$A:$E,5,0)</f>
        <v>122.2</v>
      </c>
      <c r="H140" s="77">
        <f t="shared" ref="H140:H148" si="9">E140/G140</f>
        <v>0.636497545008183</v>
      </c>
    </row>
    <row r="141" ht="22" customHeight="true" spans="1:8">
      <c r="A141" s="70" t="s">
        <v>288</v>
      </c>
      <c r="B141" s="70" t="s">
        <v>289</v>
      </c>
      <c r="C141" s="71">
        <v>100.09</v>
      </c>
      <c r="D141" s="71">
        <v>89.546</v>
      </c>
      <c r="E141" s="71">
        <v>56.079865</v>
      </c>
      <c r="F141" s="75">
        <v>0.626268789225649</v>
      </c>
      <c r="G141" s="76">
        <f>VLOOKUP(A141,'[1]1.2'!$A:$E,5,0)</f>
        <v>2103.03823</v>
      </c>
      <c r="H141" s="77">
        <f t="shared" si="9"/>
        <v>0.0266661177148453</v>
      </c>
    </row>
    <row r="142" ht="22" customHeight="true" spans="1:8">
      <c r="A142" s="68" t="s">
        <v>290</v>
      </c>
      <c r="B142" s="68" t="s">
        <v>291</v>
      </c>
      <c r="C142" s="69">
        <v>3882.94356</v>
      </c>
      <c r="D142" s="69">
        <v>3927.54368</v>
      </c>
      <c r="E142" s="69">
        <v>3208.524774</v>
      </c>
      <c r="F142" s="72">
        <v>0.816929112803654</v>
      </c>
      <c r="G142" s="73">
        <f>VLOOKUP(A142,'[1]1.2'!$A:$E,5,0)</f>
        <v>3194.414871</v>
      </c>
      <c r="H142" s="74">
        <f t="shared" si="9"/>
        <v>1.00441705400513</v>
      </c>
    </row>
    <row r="143" ht="22" customHeight="true" spans="1:8">
      <c r="A143" s="70" t="s">
        <v>292</v>
      </c>
      <c r="B143" s="70" t="s">
        <v>293</v>
      </c>
      <c r="C143" s="71">
        <v>830.095</v>
      </c>
      <c r="D143" s="71">
        <v>922.0594</v>
      </c>
      <c r="E143" s="71">
        <v>513.2851</v>
      </c>
      <c r="F143" s="75">
        <v>0.556672487694394</v>
      </c>
      <c r="G143" s="76">
        <f>VLOOKUP(A143,'[1]1.2'!$A:$E,5,0)</f>
        <v>623.5755</v>
      </c>
      <c r="H143" s="77">
        <f t="shared" si="9"/>
        <v>0.823132243008264</v>
      </c>
    </row>
    <row r="144" ht="22" customHeight="true" spans="1:8">
      <c r="A144" s="70" t="s">
        <v>294</v>
      </c>
      <c r="B144" s="70" t="s">
        <v>295</v>
      </c>
      <c r="C144" s="71">
        <v>1180.31856</v>
      </c>
      <c r="D144" s="71">
        <v>1368.05428</v>
      </c>
      <c r="E144" s="71">
        <v>1212.028596</v>
      </c>
      <c r="F144" s="75">
        <v>0.885950662717856</v>
      </c>
      <c r="G144" s="76">
        <f>VLOOKUP(A144,'[1]1.2'!$A:$E,5,0)</f>
        <v>824.627433</v>
      </c>
      <c r="H144" s="77">
        <f t="shared" si="9"/>
        <v>1.46978932242241</v>
      </c>
    </row>
    <row r="145" ht="22" customHeight="true" spans="1:8">
      <c r="A145" s="70" t="s">
        <v>296</v>
      </c>
      <c r="B145" s="70" t="s">
        <v>297</v>
      </c>
      <c r="C145" s="71">
        <v>1871.03</v>
      </c>
      <c r="D145" s="71">
        <v>1635.93</v>
      </c>
      <c r="E145" s="71">
        <v>1483.211078</v>
      </c>
      <c r="F145" s="75">
        <v>0.906647031352197</v>
      </c>
      <c r="G145" s="76">
        <f>VLOOKUP(A145,'[1]1.2'!$A:$E,5,0)</f>
        <v>1742.611938</v>
      </c>
      <c r="H145" s="77">
        <f t="shared" si="9"/>
        <v>0.851142498026431</v>
      </c>
    </row>
    <row r="146" ht="22" customHeight="true" spans="1:8">
      <c r="A146" s="70" t="s">
        <v>298</v>
      </c>
      <c r="B146" s="70" t="s">
        <v>299</v>
      </c>
      <c r="C146" s="71">
        <v>1.5</v>
      </c>
      <c r="D146" s="71">
        <v>1.5</v>
      </c>
      <c r="E146" s="71"/>
      <c r="F146" s="75"/>
      <c r="G146" s="76"/>
      <c r="H146" s="77"/>
    </row>
    <row r="147" customFormat="true" ht="22" customHeight="true" spans="1:8">
      <c r="A147" s="70" t="s">
        <v>300</v>
      </c>
      <c r="B147" s="70" t="s">
        <v>301</v>
      </c>
      <c r="C147" s="71"/>
      <c r="D147" s="71"/>
      <c r="E147" s="71"/>
      <c r="F147" s="75"/>
      <c r="G147" s="76">
        <v>3.6</v>
      </c>
      <c r="H147" s="77">
        <f t="shared" ref="H147:H158" si="10">E147/G147</f>
        <v>0</v>
      </c>
    </row>
    <row r="148" ht="22" customHeight="true" spans="1:8">
      <c r="A148" s="68" t="s">
        <v>302</v>
      </c>
      <c r="B148" s="68" t="s">
        <v>303</v>
      </c>
      <c r="C148" s="69">
        <v>10778.107056</v>
      </c>
      <c r="D148" s="69">
        <v>12773.672112</v>
      </c>
      <c r="E148" s="69">
        <v>12275.599633</v>
      </c>
      <c r="F148" s="72">
        <v>0.961007886014853</v>
      </c>
      <c r="G148" s="73">
        <f>VLOOKUP(A148,'[1]1.2'!$A:$E,5,0)</f>
        <v>5807.508568</v>
      </c>
      <c r="H148" s="74">
        <f t="shared" si="10"/>
        <v>2.11374628022761</v>
      </c>
    </row>
    <row r="149" ht="22" customHeight="true" spans="1:8">
      <c r="A149" s="70" t="s">
        <v>304</v>
      </c>
      <c r="B149" s="70" t="s">
        <v>305</v>
      </c>
      <c r="C149" s="71">
        <v>283.1949</v>
      </c>
      <c r="D149" s="71">
        <v>214.040951</v>
      </c>
      <c r="E149" s="71">
        <v>207.540951</v>
      </c>
      <c r="F149" s="75">
        <v>0.969631979443037</v>
      </c>
      <c r="G149" s="76">
        <f>VLOOKUP(A149,'[1]1.2'!$A:$E,5,0)</f>
        <v>264.84849</v>
      </c>
      <c r="H149" s="77">
        <f t="shared" si="10"/>
        <v>0.783621424460453</v>
      </c>
    </row>
    <row r="150" customFormat="true" ht="22" customHeight="true" spans="1:8">
      <c r="A150" s="70" t="s">
        <v>306</v>
      </c>
      <c r="B150" s="70" t="s">
        <v>307</v>
      </c>
      <c r="C150" s="71"/>
      <c r="D150" s="71"/>
      <c r="E150" s="71"/>
      <c r="F150" s="75"/>
      <c r="G150" s="76">
        <v>62.54</v>
      </c>
      <c r="H150" s="77">
        <f t="shared" si="10"/>
        <v>0</v>
      </c>
    </row>
    <row r="151" ht="22" customHeight="true" spans="1:8">
      <c r="A151" s="70" t="s">
        <v>308</v>
      </c>
      <c r="B151" s="70" t="s">
        <v>309</v>
      </c>
      <c r="C151" s="71">
        <v>190.3026</v>
      </c>
      <c r="D151" s="71">
        <v>190.3026</v>
      </c>
      <c r="E151" s="71">
        <v>185.1041</v>
      </c>
      <c r="F151" s="75">
        <v>0.972682979633489</v>
      </c>
      <c r="G151" s="76">
        <f>VLOOKUP(A151,'[1]1.2'!$A:$E,5,0)</f>
        <v>745.462131</v>
      </c>
      <c r="H151" s="77">
        <f t="shared" si="10"/>
        <v>0.248307851334704</v>
      </c>
    </row>
    <row r="152" ht="22" customHeight="true" spans="1:8">
      <c r="A152" s="70" t="s">
        <v>310</v>
      </c>
      <c r="B152" s="70" t="s">
        <v>311</v>
      </c>
      <c r="C152" s="71">
        <v>15</v>
      </c>
      <c r="D152" s="71">
        <v>10</v>
      </c>
      <c r="E152" s="71">
        <v>5.99115</v>
      </c>
      <c r="F152" s="75">
        <v>0.599115</v>
      </c>
      <c r="G152" s="76">
        <f>VLOOKUP(A152,'[1]1.2'!$A:$E,5,0)</f>
        <v>14.909</v>
      </c>
      <c r="H152" s="77">
        <f t="shared" si="10"/>
        <v>0.401847877121202</v>
      </c>
    </row>
    <row r="153" ht="22" customHeight="true" spans="1:8">
      <c r="A153" s="70" t="s">
        <v>312</v>
      </c>
      <c r="B153" s="70" t="s">
        <v>313</v>
      </c>
      <c r="C153" s="71">
        <v>339.99</v>
      </c>
      <c r="D153" s="71">
        <v>334.776976</v>
      </c>
      <c r="E153" s="71">
        <v>309.413474</v>
      </c>
      <c r="F153" s="75">
        <v>0.924237615432669</v>
      </c>
      <c r="G153" s="76">
        <f>VLOOKUP(A153,'[1]1.2'!$A:$E,5,0)</f>
        <v>88.265647</v>
      </c>
      <c r="H153" s="77">
        <f t="shared" si="10"/>
        <v>3.50548015583005</v>
      </c>
    </row>
    <row r="154" ht="22" customHeight="true" spans="1:8">
      <c r="A154" s="70" t="s">
        <v>314</v>
      </c>
      <c r="B154" s="70" t="s">
        <v>315</v>
      </c>
      <c r="C154" s="71">
        <v>9949.619556</v>
      </c>
      <c r="D154" s="71">
        <v>12024.551585</v>
      </c>
      <c r="E154" s="71">
        <v>11567.549958</v>
      </c>
      <c r="F154" s="75">
        <v>0.961994289452749</v>
      </c>
      <c r="G154" s="76">
        <f>VLOOKUP(A154,'[1]1.2'!$A:$E,5,0)</f>
        <v>4631.4833</v>
      </c>
      <c r="H154" s="77">
        <f t="shared" si="10"/>
        <v>2.49759077356492</v>
      </c>
    </row>
    <row r="155" ht="22" customHeight="true" spans="1:8">
      <c r="A155" s="68" t="s">
        <v>316</v>
      </c>
      <c r="B155" s="68" t="s">
        <v>317</v>
      </c>
      <c r="C155" s="69">
        <v>2033.68</v>
      </c>
      <c r="D155" s="69">
        <v>3363.77</v>
      </c>
      <c r="E155" s="69">
        <v>2599.71575</v>
      </c>
      <c r="F155" s="72">
        <v>0.772857760786261</v>
      </c>
      <c r="G155" s="73">
        <f>VLOOKUP(A155,'[1]1.2'!$A:$E,5,0)</f>
        <v>2166.2714</v>
      </c>
      <c r="H155" s="74">
        <f t="shared" si="10"/>
        <v>1.20008774062197</v>
      </c>
    </row>
    <row r="156" ht="22" customHeight="true" spans="1:8">
      <c r="A156" s="70" t="s">
        <v>318</v>
      </c>
      <c r="B156" s="70" t="s">
        <v>319</v>
      </c>
      <c r="C156" s="71">
        <v>603.68</v>
      </c>
      <c r="D156" s="71">
        <v>1948.77</v>
      </c>
      <c r="E156" s="71">
        <v>1184.71575</v>
      </c>
      <c r="F156" s="75">
        <v>0.607930002001262</v>
      </c>
      <c r="G156" s="76">
        <f>VLOOKUP(A156,'[1]1.2'!$A:$E,5,0)</f>
        <v>1258.16</v>
      </c>
      <c r="H156" s="77">
        <f t="shared" si="10"/>
        <v>0.941625667641635</v>
      </c>
    </row>
    <row r="157" ht="22" customHeight="true" spans="1:8">
      <c r="A157" s="70" t="s">
        <v>320</v>
      </c>
      <c r="B157" s="70" t="s">
        <v>321</v>
      </c>
      <c r="C157" s="71">
        <v>1430</v>
      </c>
      <c r="D157" s="71">
        <v>1415</v>
      </c>
      <c r="E157" s="71">
        <v>1415</v>
      </c>
      <c r="F157" s="75">
        <v>1</v>
      </c>
      <c r="G157" s="76">
        <f>VLOOKUP(A157,'[1]1.2'!$A:$E,5,0)</f>
        <v>800</v>
      </c>
      <c r="H157" s="77">
        <f t="shared" si="10"/>
        <v>1.76875</v>
      </c>
    </row>
    <row r="158" customFormat="true" ht="22" customHeight="true" spans="1:8">
      <c r="A158" s="70" t="s">
        <v>322</v>
      </c>
      <c r="B158" s="70" t="s">
        <v>323</v>
      </c>
      <c r="C158" s="71"/>
      <c r="D158" s="71"/>
      <c r="E158" s="71"/>
      <c r="F158" s="75"/>
      <c r="G158" s="76">
        <v>108.11</v>
      </c>
      <c r="H158" s="77">
        <f t="shared" si="10"/>
        <v>0</v>
      </c>
    </row>
    <row r="159" ht="22" customHeight="true" spans="1:8">
      <c r="A159" s="68" t="s">
        <v>324</v>
      </c>
      <c r="B159" s="68" t="s">
        <v>325</v>
      </c>
      <c r="C159" s="69">
        <v>121.4987</v>
      </c>
      <c r="D159" s="69">
        <v>368.3325</v>
      </c>
      <c r="E159" s="69">
        <v>368.3325</v>
      </c>
      <c r="F159" s="72">
        <v>1</v>
      </c>
      <c r="G159" s="73"/>
      <c r="H159" s="74"/>
    </row>
    <row r="160" ht="22" customHeight="true" spans="1:8">
      <c r="A160" s="68" t="s">
        <v>326</v>
      </c>
      <c r="B160" s="68" t="s">
        <v>327</v>
      </c>
      <c r="C160" s="69">
        <v>121.4987</v>
      </c>
      <c r="D160" s="69">
        <v>368.3325</v>
      </c>
      <c r="E160" s="69">
        <v>368.3325</v>
      </c>
      <c r="F160" s="72">
        <v>1</v>
      </c>
      <c r="G160" s="73"/>
      <c r="H160" s="74"/>
    </row>
    <row r="161" ht="22" customHeight="true" spans="1:8">
      <c r="A161" s="70" t="s">
        <v>328</v>
      </c>
      <c r="B161" s="70" t="s">
        <v>329</v>
      </c>
      <c r="C161" s="71">
        <v>121.4987</v>
      </c>
      <c r="D161" s="71">
        <v>368.3325</v>
      </c>
      <c r="E161" s="71">
        <v>368.3325</v>
      </c>
      <c r="F161" s="75">
        <v>1</v>
      </c>
      <c r="G161" s="76"/>
      <c r="H161" s="77"/>
    </row>
    <row r="162" ht="22" customHeight="true" spans="1:8">
      <c r="A162" s="68" t="s">
        <v>330</v>
      </c>
      <c r="B162" s="68" t="s">
        <v>331</v>
      </c>
      <c r="C162" s="69">
        <v>2000</v>
      </c>
      <c r="D162" s="69">
        <v>1432.297971</v>
      </c>
      <c r="E162" s="69">
        <v>1431.37859</v>
      </c>
      <c r="F162" s="72">
        <v>0.999358107727153</v>
      </c>
      <c r="G162" s="73">
        <f>VLOOKUP(A162,'[1]1.2'!$A:$E,5,0)</f>
        <v>2049.906571</v>
      </c>
      <c r="H162" s="74">
        <f t="shared" ref="H159:H185" si="11">E162/G162</f>
        <v>0.69826528206197</v>
      </c>
    </row>
    <row r="163" ht="22" customHeight="true" spans="1:8">
      <c r="A163" s="68" t="s">
        <v>332</v>
      </c>
      <c r="B163" s="68" t="s">
        <v>333</v>
      </c>
      <c r="C163" s="69">
        <v>2000</v>
      </c>
      <c r="D163" s="69">
        <v>1432.297971</v>
      </c>
      <c r="E163" s="69">
        <v>1431.37859</v>
      </c>
      <c r="F163" s="72">
        <v>0.999358107727153</v>
      </c>
      <c r="G163" s="73">
        <f>VLOOKUP(A163,'[1]1.2'!$A:$E,5,0)</f>
        <v>2049.906571</v>
      </c>
      <c r="H163" s="74">
        <f t="shared" si="11"/>
        <v>0.69826528206197</v>
      </c>
    </row>
    <row r="164" ht="22" customHeight="true" spans="1:8">
      <c r="A164" s="70" t="s">
        <v>334</v>
      </c>
      <c r="B164" s="70" t="s">
        <v>335</v>
      </c>
      <c r="C164" s="71">
        <v>2000</v>
      </c>
      <c r="D164" s="71">
        <v>1432.297971</v>
      </c>
      <c r="E164" s="71">
        <v>1431.37859</v>
      </c>
      <c r="F164" s="75">
        <v>0.999358107727153</v>
      </c>
      <c r="G164" s="76">
        <f>VLOOKUP(A164,'[1]1.2'!$A:$E,5,0)</f>
        <v>2049.906571</v>
      </c>
      <c r="H164" s="77">
        <f t="shared" si="11"/>
        <v>0.69826528206197</v>
      </c>
    </row>
    <row r="165" ht="22" customHeight="true" spans="1:8">
      <c r="A165" s="68" t="s">
        <v>336</v>
      </c>
      <c r="B165" s="68" t="s">
        <v>337</v>
      </c>
      <c r="C165" s="69">
        <v>1250.27</v>
      </c>
      <c r="D165" s="69">
        <v>6442.6</v>
      </c>
      <c r="E165" s="69">
        <v>6442.6</v>
      </c>
      <c r="F165" s="72">
        <v>1</v>
      </c>
      <c r="G165" s="73">
        <f>VLOOKUP(A165,'[1]1.2'!$A:$E,5,0)</f>
        <v>5063.475133</v>
      </c>
      <c r="H165" s="74">
        <f t="shared" si="11"/>
        <v>1.27236726374183</v>
      </c>
    </row>
    <row r="166" ht="22" customHeight="true" spans="1:8">
      <c r="A166" s="68" t="s">
        <v>338</v>
      </c>
      <c r="B166" s="68" t="s">
        <v>339</v>
      </c>
      <c r="C166" s="69">
        <v>1250.27</v>
      </c>
      <c r="D166" s="69">
        <v>6433.6</v>
      </c>
      <c r="E166" s="69">
        <v>6433.6</v>
      </c>
      <c r="F166" s="72">
        <v>1</v>
      </c>
      <c r="G166" s="73">
        <f>VLOOKUP(A166,'[1]1.2'!$A:$E,5,0)</f>
        <v>5063.475133</v>
      </c>
      <c r="H166" s="74">
        <f t="shared" si="11"/>
        <v>1.27058982833164</v>
      </c>
    </row>
    <row r="167" ht="22" customHeight="true" spans="1:8">
      <c r="A167" s="70" t="s">
        <v>340</v>
      </c>
      <c r="B167" s="70" t="s">
        <v>341</v>
      </c>
      <c r="C167" s="71">
        <v>1250.27</v>
      </c>
      <c r="D167" s="71">
        <v>6433.6</v>
      </c>
      <c r="E167" s="71">
        <v>6433.6</v>
      </c>
      <c r="F167" s="75">
        <v>1</v>
      </c>
      <c r="G167" s="76">
        <f>VLOOKUP(A167,'[1]1.2'!$A:$E,5,0)</f>
        <v>5063.475133</v>
      </c>
      <c r="H167" s="77">
        <f t="shared" si="11"/>
        <v>1.27058982833164</v>
      </c>
    </row>
    <row r="168" ht="22" customHeight="true" spans="1:8">
      <c r="A168" s="68" t="s">
        <v>342</v>
      </c>
      <c r="B168" s="68" t="s">
        <v>343</v>
      </c>
      <c r="C168" s="71"/>
      <c r="D168" s="69">
        <v>9</v>
      </c>
      <c r="E168" s="69">
        <v>9</v>
      </c>
      <c r="F168" s="72">
        <v>1</v>
      </c>
      <c r="G168" s="76"/>
      <c r="H168" s="77"/>
    </row>
    <row r="169" ht="22" customHeight="true" spans="1:8">
      <c r="A169" s="70" t="s">
        <v>344</v>
      </c>
      <c r="B169" s="70" t="s">
        <v>343</v>
      </c>
      <c r="C169" s="71"/>
      <c r="D169" s="71">
        <v>9</v>
      </c>
      <c r="E169" s="71">
        <v>9</v>
      </c>
      <c r="F169" s="75">
        <v>1</v>
      </c>
      <c r="G169" s="76"/>
      <c r="H169" s="77"/>
    </row>
    <row r="170" ht="22" customHeight="true" spans="1:8">
      <c r="A170" s="68" t="s">
        <v>345</v>
      </c>
      <c r="B170" s="68" t="s">
        <v>346</v>
      </c>
      <c r="C170" s="69">
        <v>967.8144</v>
      </c>
      <c r="D170" s="69">
        <v>867.0145</v>
      </c>
      <c r="E170" s="69">
        <v>867.0145</v>
      </c>
      <c r="F170" s="72">
        <v>1</v>
      </c>
      <c r="G170" s="73">
        <f>VLOOKUP(A170,'[1]1.2'!$A:$E,5,0)</f>
        <v>831.0614</v>
      </c>
      <c r="H170" s="74">
        <f t="shared" si="11"/>
        <v>1.04326166514291</v>
      </c>
    </row>
    <row r="171" ht="22" customHeight="true" spans="1:8">
      <c r="A171" s="68" t="s">
        <v>347</v>
      </c>
      <c r="B171" s="68" t="s">
        <v>348</v>
      </c>
      <c r="C171" s="69">
        <v>967.8144</v>
      </c>
      <c r="D171" s="69">
        <v>867.0145</v>
      </c>
      <c r="E171" s="69">
        <v>867.0145</v>
      </c>
      <c r="F171" s="72">
        <v>1</v>
      </c>
      <c r="G171" s="73">
        <f>VLOOKUP(A171,'[1]1.2'!$A:$E,5,0)</f>
        <v>831.0614</v>
      </c>
      <c r="H171" s="74">
        <f t="shared" si="11"/>
        <v>1.04326166514291</v>
      </c>
    </row>
    <row r="172" ht="22" customHeight="true" spans="1:8">
      <c r="A172" s="70" t="s">
        <v>349</v>
      </c>
      <c r="B172" s="70" t="s">
        <v>350</v>
      </c>
      <c r="C172" s="71">
        <v>563.3544</v>
      </c>
      <c r="D172" s="71">
        <v>467.4025</v>
      </c>
      <c r="E172" s="71">
        <v>467.4025</v>
      </c>
      <c r="F172" s="75">
        <v>1</v>
      </c>
      <c r="G172" s="76">
        <f>VLOOKUP(A172,'[1]1.2'!$A:$E,5,0)</f>
        <v>462.2014</v>
      </c>
      <c r="H172" s="77">
        <f t="shared" si="11"/>
        <v>1.0112528867286</v>
      </c>
    </row>
    <row r="173" ht="22" customHeight="true" spans="1:8">
      <c r="A173" s="70" t="s">
        <v>351</v>
      </c>
      <c r="B173" s="70" t="s">
        <v>352</v>
      </c>
      <c r="C173" s="71">
        <v>404.46</v>
      </c>
      <c r="D173" s="71">
        <v>399.612</v>
      </c>
      <c r="E173" s="71">
        <v>399.612</v>
      </c>
      <c r="F173" s="75">
        <v>1</v>
      </c>
      <c r="G173" s="76">
        <f>VLOOKUP(A173,'[1]1.2'!$A:$E,5,0)</f>
        <v>368.86</v>
      </c>
      <c r="H173" s="77">
        <f t="shared" si="11"/>
        <v>1.0833703844277</v>
      </c>
    </row>
    <row r="174" ht="22" customHeight="true" spans="1:8">
      <c r="A174" s="68" t="s">
        <v>353</v>
      </c>
      <c r="B174" s="68" t="s">
        <v>354</v>
      </c>
      <c r="C174" s="69"/>
      <c r="D174" s="69">
        <v>90.997257</v>
      </c>
      <c r="E174" s="69">
        <v>90.997257</v>
      </c>
      <c r="F174" s="72">
        <v>1</v>
      </c>
      <c r="G174" s="73">
        <f>VLOOKUP(A174,'[1]1.2'!$A:$E,5,0)</f>
        <v>134.634263</v>
      </c>
      <c r="H174" s="74">
        <f t="shared" si="11"/>
        <v>0.675884837725149</v>
      </c>
    </row>
    <row r="175" ht="22" customHeight="true" spans="1:8">
      <c r="A175" s="68" t="s">
        <v>355</v>
      </c>
      <c r="B175" s="68" t="s">
        <v>356</v>
      </c>
      <c r="C175" s="69"/>
      <c r="D175" s="69">
        <v>90.997257</v>
      </c>
      <c r="E175" s="69">
        <v>90.997257</v>
      </c>
      <c r="F175" s="72">
        <v>1</v>
      </c>
      <c r="G175" s="73">
        <f>VLOOKUP(A175,'[1]1.2'!$A:$E,5,0)</f>
        <v>134.634263</v>
      </c>
      <c r="H175" s="74">
        <f t="shared" si="11"/>
        <v>0.675884837725149</v>
      </c>
    </row>
    <row r="176" ht="22" customHeight="true" spans="1:8">
      <c r="A176" s="70" t="s">
        <v>357</v>
      </c>
      <c r="B176" s="70" t="s">
        <v>358</v>
      </c>
      <c r="C176" s="71"/>
      <c r="D176" s="71">
        <v>90.997257</v>
      </c>
      <c r="E176" s="71">
        <v>90.997257</v>
      </c>
      <c r="F176" s="75">
        <v>1</v>
      </c>
      <c r="G176" s="76">
        <f>VLOOKUP(A176,'[1]1.2'!$A:$E,5,0)</f>
        <v>134.634263</v>
      </c>
      <c r="H176" s="77">
        <f t="shared" si="11"/>
        <v>0.675884837725149</v>
      </c>
    </row>
    <row r="177" ht="22" customHeight="true" spans="1:8">
      <c r="A177" s="68" t="s">
        <v>359</v>
      </c>
      <c r="B177" s="68" t="s">
        <v>360</v>
      </c>
      <c r="C177" s="69">
        <v>56.88</v>
      </c>
      <c r="D177" s="69">
        <v>56.88</v>
      </c>
      <c r="E177" s="69">
        <v>56.88</v>
      </c>
      <c r="F177" s="72">
        <v>1</v>
      </c>
      <c r="G177" s="76"/>
      <c r="H177" s="77"/>
    </row>
    <row r="178" ht="22" customHeight="true" spans="1:8">
      <c r="A178" s="68" t="s">
        <v>361</v>
      </c>
      <c r="B178" s="68" t="s">
        <v>362</v>
      </c>
      <c r="C178" s="69">
        <v>56.88</v>
      </c>
      <c r="D178" s="69">
        <v>56.88</v>
      </c>
      <c r="E178" s="69">
        <v>56.88</v>
      </c>
      <c r="F178" s="72">
        <v>1</v>
      </c>
      <c r="G178" s="76"/>
      <c r="H178" s="77"/>
    </row>
    <row r="179" ht="22" customHeight="true" spans="1:8">
      <c r="A179" s="70" t="s">
        <v>363</v>
      </c>
      <c r="B179" s="70" t="s">
        <v>364</v>
      </c>
      <c r="C179" s="71">
        <v>56.88</v>
      </c>
      <c r="D179" s="71">
        <v>56.88</v>
      </c>
      <c r="E179" s="71">
        <v>56.88</v>
      </c>
      <c r="F179" s="75">
        <v>1</v>
      </c>
      <c r="G179" s="76"/>
      <c r="H179" s="77"/>
    </row>
    <row r="180" ht="22.75" customHeight="true" spans="1:8">
      <c r="A180" s="23"/>
      <c r="B180" s="78" t="s">
        <v>365</v>
      </c>
      <c r="C180" s="69">
        <v>52114.667324</v>
      </c>
      <c r="D180" s="69">
        <v>56735.946979</v>
      </c>
      <c r="E180" s="69">
        <v>52861.380622</v>
      </c>
      <c r="F180" s="72">
        <v>0.921313818438774</v>
      </c>
      <c r="G180" s="73">
        <v>52997.5</v>
      </c>
      <c r="H180" s="74">
        <f t="shared" si="11"/>
        <v>0.99743158869758</v>
      </c>
    </row>
    <row r="181" ht="22.75" customHeight="true" spans="1:8">
      <c r="A181" s="23"/>
      <c r="B181" s="78" t="s">
        <v>366</v>
      </c>
      <c r="C181" s="12"/>
      <c r="D181" s="12"/>
      <c r="E181" s="12"/>
      <c r="F181" s="79"/>
      <c r="G181" s="76"/>
      <c r="H181" s="77"/>
    </row>
    <row r="182" ht="22.75" customHeight="true" spans="1:8">
      <c r="A182" s="23"/>
      <c r="B182" s="78" t="s">
        <v>367</v>
      </c>
      <c r="C182" s="12"/>
      <c r="D182" s="69"/>
      <c r="E182" s="69">
        <v>842.851265</v>
      </c>
      <c r="F182" s="72"/>
      <c r="G182" s="73">
        <v>3713.21</v>
      </c>
      <c r="H182" s="74">
        <f t="shared" si="11"/>
        <v>0.226987233417986</v>
      </c>
    </row>
    <row r="183" ht="22.75" customHeight="true" spans="1:8">
      <c r="A183" s="23"/>
      <c r="B183" s="78" t="s">
        <v>368</v>
      </c>
      <c r="C183" s="12"/>
      <c r="D183" s="69"/>
      <c r="E183" s="69">
        <v>3031.715268</v>
      </c>
      <c r="F183" s="72"/>
      <c r="G183" s="73">
        <v>8395.84</v>
      </c>
      <c r="H183" s="74">
        <f t="shared" si="11"/>
        <v>0.361097313431414</v>
      </c>
    </row>
    <row r="184" ht="22.75" customHeight="true" spans="1:8">
      <c r="A184" s="23"/>
      <c r="B184" s="78" t="s">
        <v>369</v>
      </c>
      <c r="C184" s="69">
        <v>5110.86</v>
      </c>
      <c r="D184" s="69">
        <v>5110.86</v>
      </c>
      <c r="E184" s="69">
        <v>5110.86</v>
      </c>
      <c r="F184" s="72">
        <f>E184/D184</f>
        <v>1</v>
      </c>
      <c r="G184" s="73">
        <v>5198.01</v>
      </c>
      <c r="H184" s="74">
        <f t="shared" si="11"/>
        <v>0.983233968384055</v>
      </c>
    </row>
    <row r="185" ht="22.75" customHeight="true" spans="1:8">
      <c r="A185" s="23"/>
      <c r="B185" s="78" t="s">
        <v>28</v>
      </c>
      <c r="C185" s="69">
        <f>SUM(C180:C184)</f>
        <v>57225.527324</v>
      </c>
      <c r="D185" s="69">
        <f>SUM(D180:D184)</f>
        <v>61846.806979</v>
      </c>
      <c r="E185" s="69">
        <f>SUM(E180:E184)</f>
        <v>61846.807155</v>
      </c>
      <c r="F185" s="72">
        <f>E185/D185</f>
        <v>1.00000000284574</v>
      </c>
      <c r="G185" s="73">
        <v>70304.56</v>
      </c>
      <c r="H185" s="74">
        <f t="shared" si="11"/>
        <v>0.879698374543557</v>
      </c>
    </row>
    <row r="186" ht="14.3" customHeight="true"/>
  </sheetData>
  <autoFilter ref="A3:H185">
    <extLst/>
  </autoFilter>
  <mergeCells count="3">
    <mergeCell ref="A1:H1"/>
    <mergeCell ref="A2:B2"/>
    <mergeCell ref="G2:H2"/>
  </mergeCells>
  <pageMargins left="1.10208333333333" right="0.751388888888889" top="0.267361111111111" bottom="0.267361111111111" header="0" footer="0"/>
  <pageSetup paperSize="9" fitToHeight="0" orientation="landscape" horizontalDpi="6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D32"/>
  <sheetViews>
    <sheetView workbookViewId="0">
      <pane ySplit="3" topLeftCell="A8" activePane="bottomLeft" state="frozen"/>
      <selection/>
      <selection pane="bottomLeft" activeCell="C11" sqref="C11:C12"/>
    </sheetView>
  </sheetViews>
  <sheetFormatPr defaultColWidth="10" defaultRowHeight="13.5" outlineLevelCol="3"/>
  <cols>
    <col min="1" max="1" width="36.2333333333333" customWidth="true"/>
    <col min="2" max="3" width="18.05" customWidth="true"/>
    <col min="4" max="4" width="55.2333333333333" customWidth="true"/>
    <col min="5" max="6" width="9.76666666666667" customWidth="true"/>
  </cols>
  <sheetData>
    <row r="1" ht="30.15" customHeight="true" spans="1:4">
      <c r="A1" s="28" t="s">
        <v>4</v>
      </c>
      <c r="B1" s="28"/>
      <c r="C1" s="28"/>
      <c r="D1" s="28"/>
    </row>
    <row r="2" ht="22.6" customHeight="true" spans="1:4">
      <c r="A2" s="6"/>
      <c r="B2" s="61"/>
      <c r="C2" s="61"/>
      <c r="D2" s="18" t="s">
        <v>370</v>
      </c>
    </row>
    <row r="3" ht="30.15" customHeight="true" spans="1:4">
      <c r="A3" s="8" t="s">
        <v>16</v>
      </c>
      <c r="B3" s="8" t="s">
        <v>17</v>
      </c>
      <c r="C3" s="8" t="s">
        <v>19</v>
      </c>
      <c r="D3" s="8" t="s">
        <v>371</v>
      </c>
    </row>
    <row r="4" ht="41.45" customHeight="true" spans="1:4">
      <c r="A4" s="41" t="s">
        <v>372</v>
      </c>
      <c r="B4" s="62">
        <v>3349.5</v>
      </c>
      <c r="C4" s="62">
        <v>3084.049846</v>
      </c>
      <c r="D4" s="23" t="s">
        <v>373</v>
      </c>
    </row>
    <row r="5" ht="30.9" customHeight="true" spans="1:4">
      <c r="A5" s="33" t="s">
        <v>374</v>
      </c>
      <c r="B5" s="63">
        <v>2151.8</v>
      </c>
      <c r="C5" s="63">
        <v>2135.105461</v>
      </c>
      <c r="D5" s="23" t="s">
        <v>375</v>
      </c>
    </row>
    <row r="6" ht="30.9" customHeight="true" spans="1:4">
      <c r="A6" s="33" t="s">
        <v>376</v>
      </c>
      <c r="B6" s="63">
        <v>480</v>
      </c>
      <c r="C6" s="63">
        <v>395.208601</v>
      </c>
      <c r="D6" s="23" t="s">
        <v>377</v>
      </c>
    </row>
    <row r="7" ht="30.9" customHeight="true" spans="1:4">
      <c r="A7" s="33" t="s">
        <v>378</v>
      </c>
      <c r="B7" s="63">
        <v>338.12</v>
      </c>
      <c r="C7" s="63">
        <v>279.0987</v>
      </c>
      <c r="D7" s="23" t="s">
        <v>379</v>
      </c>
    </row>
    <row r="8" ht="30.9" customHeight="true" spans="1:4">
      <c r="A8" s="33" t="s">
        <v>380</v>
      </c>
      <c r="B8" s="63">
        <v>379.58</v>
      </c>
      <c r="C8" s="63">
        <v>274.637084</v>
      </c>
      <c r="D8" s="23" t="s">
        <v>381</v>
      </c>
    </row>
    <row r="9" ht="30.9" customHeight="true" spans="1:4">
      <c r="A9" s="41" t="s">
        <v>382</v>
      </c>
      <c r="B9" s="62">
        <v>388.17</v>
      </c>
      <c r="C9" s="62">
        <v>343.067275</v>
      </c>
      <c r="D9" s="23" t="s">
        <v>383</v>
      </c>
    </row>
    <row r="10" ht="30.9" customHeight="true" spans="1:4">
      <c r="A10" s="33" t="s">
        <v>384</v>
      </c>
      <c r="B10" s="63">
        <v>329.632</v>
      </c>
      <c r="C10" s="63">
        <v>300.558776</v>
      </c>
      <c r="D10" s="23" t="s">
        <v>385</v>
      </c>
    </row>
    <row r="11" ht="30.9" customHeight="true" spans="1:4">
      <c r="A11" s="33" t="s">
        <v>386</v>
      </c>
      <c r="B11" s="63">
        <v>0</v>
      </c>
      <c r="C11" s="63">
        <v>0</v>
      </c>
      <c r="D11" s="23" t="s">
        <v>387</v>
      </c>
    </row>
    <row r="12" ht="30.9" customHeight="true" spans="1:4">
      <c r="A12" s="33" t="s">
        <v>388</v>
      </c>
      <c r="B12" s="63">
        <v>0</v>
      </c>
      <c r="C12" s="63">
        <v>0</v>
      </c>
      <c r="D12" s="23" t="s">
        <v>389</v>
      </c>
    </row>
    <row r="13" ht="30.9" customHeight="true" spans="1:4">
      <c r="A13" s="33" t="s">
        <v>390</v>
      </c>
      <c r="B13" s="63">
        <v>0</v>
      </c>
      <c r="C13" s="63">
        <v>0</v>
      </c>
      <c r="D13" s="23" t="s">
        <v>391</v>
      </c>
    </row>
    <row r="14" ht="30.9" customHeight="true" spans="1:4">
      <c r="A14" s="33" t="s">
        <v>392</v>
      </c>
      <c r="B14" s="63">
        <v>1.8</v>
      </c>
      <c r="C14" s="63">
        <v>0.6</v>
      </c>
      <c r="D14" s="23" t="s">
        <v>393</v>
      </c>
    </row>
    <row r="15" ht="30.9" customHeight="true" spans="1:4">
      <c r="A15" s="33" t="s">
        <v>394</v>
      </c>
      <c r="B15" s="63">
        <v>40</v>
      </c>
      <c r="C15" s="63">
        <v>29.5385</v>
      </c>
      <c r="D15" s="23" t="s">
        <v>395</v>
      </c>
    </row>
    <row r="16" ht="30.9" customHeight="true" spans="1:4">
      <c r="A16" s="33" t="s">
        <v>396</v>
      </c>
      <c r="B16" s="63">
        <v>0</v>
      </c>
      <c r="C16" s="63">
        <v>0</v>
      </c>
      <c r="D16" s="23" t="s">
        <v>397</v>
      </c>
    </row>
    <row r="17" ht="30.9" customHeight="true" spans="1:4">
      <c r="A17" s="33" t="s">
        <v>398</v>
      </c>
      <c r="B17" s="63">
        <v>11.51</v>
      </c>
      <c r="C17" s="63">
        <v>10.396499</v>
      </c>
      <c r="D17" s="23" t="s">
        <v>399</v>
      </c>
    </row>
    <row r="18" ht="34.65" customHeight="true" spans="1:4">
      <c r="A18" s="33" t="s">
        <v>400</v>
      </c>
      <c r="B18" s="63">
        <v>4.5</v>
      </c>
      <c r="C18" s="63">
        <v>1.9735</v>
      </c>
      <c r="D18" s="23" t="s">
        <v>401</v>
      </c>
    </row>
    <row r="19" ht="30.9" customHeight="true" spans="1:4">
      <c r="A19" s="33" t="s">
        <v>402</v>
      </c>
      <c r="B19" s="63">
        <v>0.728</v>
      </c>
      <c r="C19" s="63">
        <v>0</v>
      </c>
      <c r="D19" s="23" t="s">
        <v>403</v>
      </c>
    </row>
    <row r="20" ht="30.9" customHeight="true" spans="1:4">
      <c r="A20" s="41" t="s">
        <v>404</v>
      </c>
      <c r="B20" s="62">
        <v>5.09</v>
      </c>
      <c r="C20" s="62">
        <v>2.19</v>
      </c>
      <c r="D20" s="23" t="s">
        <v>405</v>
      </c>
    </row>
    <row r="21" ht="30.9" customHeight="true" spans="1:4">
      <c r="A21" s="33" t="s">
        <v>406</v>
      </c>
      <c r="B21" s="63">
        <v>5.09</v>
      </c>
      <c r="C21" s="63">
        <v>2.19</v>
      </c>
      <c r="D21" s="23" t="s">
        <v>407</v>
      </c>
    </row>
    <row r="22" ht="30.9" customHeight="true" spans="1:4">
      <c r="A22" s="33" t="s">
        <v>408</v>
      </c>
      <c r="B22" s="63">
        <v>0</v>
      </c>
      <c r="C22" s="63">
        <v>0</v>
      </c>
      <c r="D22" s="23" t="s">
        <v>409</v>
      </c>
    </row>
    <row r="23" ht="30.9" customHeight="true" spans="1:4">
      <c r="A23" s="41" t="s">
        <v>410</v>
      </c>
      <c r="B23" s="62">
        <v>4617.286</v>
      </c>
      <c r="C23" s="62">
        <v>4194.462139</v>
      </c>
      <c r="D23" s="23" t="s">
        <v>411</v>
      </c>
    </row>
    <row r="24" ht="30.9" customHeight="true" spans="1:4">
      <c r="A24" s="33" t="s">
        <v>412</v>
      </c>
      <c r="B24" s="63">
        <v>4267.3</v>
      </c>
      <c r="C24" s="63">
        <v>3887.167238</v>
      </c>
      <c r="D24" s="23" t="s">
        <v>413</v>
      </c>
    </row>
    <row r="25" ht="30.9" customHeight="true" spans="1:4">
      <c r="A25" s="33" t="s">
        <v>414</v>
      </c>
      <c r="B25" s="63">
        <v>349.986</v>
      </c>
      <c r="C25" s="63">
        <v>307.294901</v>
      </c>
      <c r="D25" s="23" t="s">
        <v>415</v>
      </c>
    </row>
    <row r="26" ht="30.9" customHeight="true" spans="1:4">
      <c r="A26" s="41" t="s">
        <v>416</v>
      </c>
      <c r="B26" s="62">
        <v>11.764</v>
      </c>
      <c r="C26" s="62">
        <v>0</v>
      </c>
      <c r="D26" s="23" t="s">
        <v>417</v>
      </c>
    </row>
    <row r="27" ht="30.9" customHeight="true" spans="1:4">
      <c r="A27" s="33" t="s">
        <v>418</v>
      </c>
      <c r="B27" s="63">
        <v>11.764</v>
      </c>
      <c r="C27" s="63">
        <v>0</v>
      </c>
      <c r="D27" s="23" t="s">
        <v>419</v>
      </c>
    </row>
    <row r="28" ht="30.9" customHeight="true" spans="1:4">
      <c r="A28" s="41" t="s">
        <v>420</v>
      </c>
      <c r="B28" s="62">
        <v>380.79</v>
      </c>
      <c r="C28" s="62">
        <v>375.481264</v>
      </c>
      <c r="D28" s="23" t="s">
        <v>421</v>
      </c>
    </row>
    <row r="29" ht="30.9" customHeight="true" spans="1:4">
      <c r="A29" s="33" t="s">
        <v>422</v>
      </c>
      <c r="B29" s="63">
        <v>380.79</v>
      </c>
      <c r="C29" s="63">
        <v>375.481264</v>
      </c>
      <c r="D29" s="23" t="s">
        <v>423</v>
      </c>
    </row>
    <row r="30" ht="30.9" customHeight="true" spans="1:4">
      <c r="A30" s="41" t="s">
        <v>424</v>
      </c>
      <c r="B30" s="64">
        <v>8752.6</v>
      </c>
      <c r="C30" s="62">
        <v>7999.250524</v>
      </c>
      <c r="D30" s="33"/>
    </row>
    <row r="31" ht="55" customHeight="true" spans="1:4">
      <c r="A31" s="4" t="s">
        <v>425</v>
      </c>
      <c r="B31" s="4"/>
      <c r="C31" s="4"/>
      <c r="D31" s="4"/>
    </row>
    <row r="32" ht="30.15" customHeight="true" spans="2:3">
      <c r="B32" s="17"/>
      <c r="C32" s="17"/>
    </row>
  </sheetData>
  <mergeCells count="2">
    <mergeCell ref="A1:D1"/>
    <mergeCell ref="A31:D31"/>
  </mergeCells>
  <pageMargins left="0.984027777777778" right="0.751388888888889" top="0.345833333333333" bottom="0.345833333333333" header="0" footer="0"/>
  <pageSetup paperSize="9" scale="93" fitToHeight="0" orientation="landscape" horizontalDpi="600"/>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G16"/>
  <sheetViews>
    <sheetView workbookViewId="0">
      <selection activeCell="E24" sqref="E24"/>
    </sheetView>
  </sheetViews>
  <sheetFormatPr defaultColWidth="10" defaultRowHeight="13.5" outlineLevelCol="6"/>
  <cols>
    <col min="1" max="1" width="26.7333333333333" customWidth="true"/>
    <col min="2" max="7" width="16.15" customWidth="true"/>
    <col min="8" max="8" width="9.76666666666667" customWidth="true"/>
  </cols>
  <sheetData>
    <row r="1" ht="41.45" customHeight="true" spans="1:7">
      <c r="A1" s="16" t="s">
        <v>5</v>
      </c>
      <c r="B1" s="16"/>
      <c r="C1" s="16"/>
      <c r="D1" s="16"/>
      <c r="E1" s="16"/>
      <c r="F1" s="16"/>
      <c r="G1" s="16"/>
    </row>
    <row r="2" ht="24.1" customHeight="true" spans="1:7">
      <c r="A2" s="6"/>
      <c r="B2" s="17"/>
      <c r="C2" s="17"/>
      <c r="D2" s="17"/>
      <c r="E2" s="17"/>
      <c r="F2" s="7" t="s">
        <v>15</v>
      </c>
      <c r="G2" s="7"/>
    </row>
    <row r="3" ht="39.15" customHeight="true" spans="1:7">
      <c r="A3" s="19" t="s">
        <v>16</v>
      </c>
      <c r="B3" s="19" t="s">
        <v>17</v>
      </c>
      <c r="C3" s="19" t="s">
        <v>18</v>
      </c>
      <c r="D3" s="19" t="s">
        <v>19</v>
      </c>
      <c r="E3" s="19" t="s">
        <v>20</v>
      </c>
      <c r="F3" s="19" t="s">
        <v>21</v>
      </c>
      <c r="G3" s="19" t="s">
        <v>22</v>
      </c>
    </row>
    <row r="4" ht="18.8" customHeight="true" spans="1:7">
      <c r="A4" s="33" t="s">
        <v>426</v>
      </c>
      <c r="B4" s="56"/>
      <c r="C4" s="56">
        <v>87.6056</v>
      </c>
      <c r="D4" s="56">
        <v>87.6056</v>
      </c>
      <c r="E4" s="58">
        <f>D4/C4</f>
        <v>1</v>
      </c>
      <c r="F4" s="42">
        <v>2186.06</v>
      </c>
      <c r="G4" s="52">
        <f>D4/F4</f>
        <v>0.0400746548585126</v>
      </c>
    </row>
    <row r="5" ht="18.8" customHeight="true" spans="1:7">
      <c r="A5" s="33"/>
      <c r="B5" s="42"/>
      <c r="C5" s="42"/>
      <c r="D5" s="42"/>
      <c r="E5" s="59"/>
      <c r="F5" s="42"/>
      <c r="G5" s="59"/>
    </row>
    <row r="6" ht="18.8" customHeight="true" spans="1:7">
      <c r="A6" s="33" t="s">
        <v>26</v>
      </c>
      <c r="B6" s="56">
        <v>1143.87138</v>
      </c>
      <c r="C6" s="56">
        <v>1143.87138</v>
      </c>
      <c r="D6" s="56">
        <v>1143.87138</v>
      </c>
      <c r="E6" s="58">
        <f>D6/C6</f>
        <v>1</v>
      </c>
      <c r="F6" s="42">
        <v>3199.33</v>
      </c>
      <c r="G6" s="52">
        <f>D6/F6</f>
        <v>0.357534665070499</v>
      </c>
    </row>
    <row r="7" ht="18.8" customHeight="true" spans="1:7">
      <c r="A7" s="33"/>
      <c r="B7" s="34"/>
      <c r="C7" s="34"/>
      <c r="D7" s="34"/>
      <c r="E7" s="59"/>
      <c r="F7" s="34"/>
      <c r="G7" s="59"/>
    </row>
    <row r="8" ht="18.8" customHeight="true" spans="1:7">
      <c r="A8" s="33"/>
      <c r="B8" s="34"/>
      <c r="C8" s="34"/>
      <c r="D8" s="34"/>
      <c r="E8" s="59"/>
      <c r="F8" s="34"/>
      <c r="G8" s="59"/>
    </row>
    <row r="9" ht="18.8" customHeight="true" spans="1:7">
      <c r="A9" s="33"/>
      <c r="B9" s="34"/>
      <c r="C9" s="34"/>
      <c r="D9" s="34"/>
      <c r="E9" s="59"/>
      <c r="F9" s="34"/>
      <c r="G9" s="59"/>
    </row>
    <row r="10" ht="18.8" customHeight="true" spans="1:7">
      <c r="A10" s="33"/>
      <c r="B10" s="34"/>
      <c r="C10" s="34"/>
      <c r="D10" s="34"/>
      <c r="E10" s="59"/>
      <c r="F10" s="34"/>
      <c r="G10" s="59"/>
    </row>
    <row r="11" ht="18.8" customHeight="true" spans="1:7">
      <c r="A11" s="23"/>
      <c r="B11" s="12"/>
      <c r="C11" s="12"/>
      <c r="D11" s="12"/>
      <c r="E11" s="12"/>
      <c r="F11" s="12"/>
      <c r="G11" s="12"/>
    </row>
    <row r="12" ht="18.8" customHeight="true" spans="1:7">
      <c r="A12" s="41"/>
      <c r="B12" s="34"/>
      <c r="C12" s="34"/>
      <c r="D12" s="34"/>
      <c r="E12" s="59"/>
      <c r="F12" s="34"/>
      <c r="G12" s="59"/>
    </row>
    <row r="13" ht="18.8" customHeight="true" spans="1:7">
      <c r="A13" s="41" t="s">
        <v>427</v>
      </c>
      <c r="B13" s="57">
        <f t="shared" ref="B13:F13" si="0">SUM(B4:B12)</f>
        <v>1143.87138</v>
      </c>
      <c r="C13" s="57">
        <f t="shared" si="0"/>
        <v>1231.47698</v>
      </c>
      <c r="D13" s="57">
        <f t="shared" si="0"/>
        <v>1231.47698</v>
      </c>
      <c r="E13" s="60">
        <f>D13/C13</f>
        <v>1</v>
      </c>
      <c r="F13" s="57">
        <f t="shared" si="0"/>
        <v>5385.39</v>
      </c>
      <c r="G13" s="55">
        <f>D13/F13</f>
        <v>0.22866997190547</v>
      </c>
    </row>
    <row r="14" ht="14.3" customHeight="true"/>
    <row r="15" ht="17.3" customHeight="true" spans="1:3">
      <c r="A15" s="4"/>
      <c r="B15" s="4"/>
      <c r="C15" s="4"/>
    </row>
    <row r="16" ht="14.3" customHeight="true" spans="1:1">
      <c r="A16" s="17" t="s">
        <v>428</v>
      </c>
    </row>
  </sheetData>
  <mergeCells count="3">
    <mergeCell ref="A1:G1"/>
    <mergeCell ref="F2:G2"/>
    <mergeCell ref="A15:C15"/>
  </mergeCells>
  <pageMargins left="0.75" right="0.75" top="0.39300000667572" bottom="0.268999993801117" header="0" footer="0"/>
  <pageSetup paperSize="9" scale="9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H27"/>
  <sheetViews>
    <sheetView workbookViewId="0">
      <selection activeCell="P9" sqref="P9"/>
    </sheetView>
  </sheetViews>
  <sheetFormatPr defaultColWidth="10" defaultRowHeight="13.5" outlineLevelCol="7"/>
  <cols>
    <col min="1" max="1" width="9.5" customWidth="true"/>
    <col min="2" max="2" width="26.1916666666667" customWidth="true"/>
    <col min="3" max="3" width="12.4916666666667" customWidth="true"/>
    <col min="4" max="4" width="15.2" customWidth="true"/>
    <col min="5" max="5" width="12.4916666666667" customWidth="true"/>
    <col min="6" max="8" width="12.4833333333333" customWidth="true"/>
    <col min="9" max="9" width="9.76666666666667" customWidth="true"/>
  </cols>
  <sheetData>
    <row r="1" ht="41.45" customHeight="true" spans="1:8">
      <c r="A1" s="17"/>
      <c r="B1" s="16" t="s">
        <v>6</v>
      </c>
      <c r="C1" s="16"/>
      <c r="D1" s="16"/>
      <c r="E1" s="16"/>
      <c r="F1" s="16"/>
      <c r="G1" s="16"/>
      <c r="H1" s="16"/>
    </row>
    <row r="2" ht="24.1" customHeight="true" spans="2:8">
      <c r="B2" s="6"/>
      <c r="C2" s="17"/>
      <c r="D2" s="17"/>
      <c r="E2" s="17"/>
      <c r="F2" s="17"/>
      <c r="G2" s="7" t="s">
        <v>15</v>
      </c>
      <c r="H2" s="7"/>
    </row>
    <row r="3" ht="40.7" customHeight="true" spans="1:8">
      <c r="A3" s="8" t="s">
        <v>29</v>
      </c>
      <c r="B3" s="8" t="s">
        <v>16</v>
      </c>
      <c r="C3" s="8" t="s">
        <v>17</v>
      </c>
      <c r="D3" s="8" t="s">
        <v>18</v>
      </c>
      <c r="E3" s="8" t="s">
        <v>19</v>
      </c>
      <c r="F3" s="8" t="s">
        <v>20</v>
      </c>
      <c r="G3" s="8" t="s">
        <v>21</v>
      </c>
      <c r="H3" s="8" t="s">
        <v>22</v>
      </c>
    </row>
    <row r="4" customFormat="true" ht="24" customHeight="true" spans="1:8">
      <c r="A4" s="37" t="s">
        <v>124</v>
      </c>
      <c r="B4" s="37" t="s">
        <v>125</v>
      </c>
      <c r="C4" s="38"/>
      <c r="D4" s="38"/>
      <c r="E4" s="38"/>
      <c r="F4" s="44"/>
      <c r="G4" s="45">
        <v>4.02</v>
      </c>
      <c r="H4" s="46">
        <f>E4/G4</f>
        <v>0</v>
      </c>
    </row>
    <row r="5" customFormat="true" ht="24" customHeight="true" spans="1:8">
      <c r="A5" s="37" t="s">
        <v>429</v>
      </c>
      <c r="B5" s="37" t="s">
        <v>430</v>
      </c>
      <c r="C5" s="38"/>
      <c r="D5" s="38"/>
      <c r="E5" s="38"/>
      <c r="F5" s="44"/>
      <c r="G5" s="45">
        <v>4.02</v>
      </c>
      <c r="H5" s="46">
        <f>E5/G5</f>
        <v>0</v>
      </c>
    </row>
    <row r="6" customFormat="true" ht="24" customHeight="true" spans="1:8">
      <c r="A6" s="39" t="s">
        <v>431</v>
      </c>
      <c r="B6" s="39" t="s">
        <v>432</v>
      </c>
      <c r="C6" s="38"/>
      <c r="D6" s="38"/>
      <c r="E6" s="38"/>
      <c r="F6" s="44"/>
      <c r="G6" s="47">
        <v>4.02</v>
      </c>
      <c r="H6" s="48">
        <f>E6/G6</f>
        <v>0</v>
      </c>
    </row>
    <row r="7" ht="24" customHeight="true" spans="1:8">
      <c r="A7" s="37" t="s">
        <v>248</v>
      </c>
      <c r="B7" s="37" t="s">
        <v>249</v>
      </c>
      <c r="C7" s="40">
        <v>1143.87118</v>
      </c>
      <c r="D7" s="40">
        <v>1143.87118</v>
      </c>
      <c r="E7" s="40">
        <f>616.73913+E14</f>
        <v>655.79553</v>
      </c>
      <c r="F7" s="49">
        <v>0.558228529491613</v>
      </c>
      <c r="G7" s="50">
        <v>4237.49852</v>
      </c>
      <c r="H7" s="46">
        <f>E7/G7</f>
        <v>0.154760061131538</v>
      </c>
    </row>
    <row r="8" ht="24" customHeight="true" spans="1:8">
      <c r="A8" s="37" t="s">
        <v>433</v>
      </c>
      <c r="B8" s="37" t="s">
        <v>434</v>
      </c>
      <c r="C8" s="40">
        <v>1104.81478</v>
      </c>
      <c r="D8" s="40">
        <v>1104.81478</v>
      </c>
      <c r="E8" s="40">
        <v>616.73913</v>
      </c>
      <c r="F8" s="49">
        <v>0.558228529491613</v>
      </c>
      <c r="G8" s="50">
        <v>4207.43672</v>
      </c>
      <c r="H8" s="46">
        <f>E8/G8</f>
        <v>0.14658310297772</v>
      </c>
    </row>
    <row r="9" ht="24" customHeight="true" spans="1:8">
      <c r="A9" s="39" t="s">
        <v>435</v>
      </c>
      <c r="B9" s="39" t="s">
        <v>436</v>
      </c>
      <c r="C9" s="38">
        <v>232.6803</v>
      </c>
      <c r="D9" s="38">
        <v>232.6803</v>
      </c>
      <c r="E9" s="38"/>
      <c r="F9" s="44">
        <f>E9/D9</f>
        <v>0</v>
      </c>
      <c r="G9" s="51"/>
      <c r="H9" s="48"/>
    </row>
    <row r="10" ht="24" customHeight="true" spans="1:8">
      <c r="A10" s="39" t="s">
        <v>437</v>
      </c>
      <c r="B10" s="39" t="s">
        <v>438</v>
      </c>
      <c r="C10" s="38">
        <v>312.93588</v>
      </c>
      <c r="D10" s="38">
        <v>312.93588</v>
      </c>
      <c r="E10" s="38">
        <v>142.39728</v>
      </c>
      <c r="F10" s="44">
        <f>E10/D10</f>
        <v>0.455036603664623</v>
      </c>
      <c r="G10" s="51">
        <v>1417.34832</v>
      </c>
      <c r="H10" s="48">
        <f>E10/G10</f>
        <v>0.100467385462453</v>
      </c>
    </row>
    <row r="11" customFormat="true" ht="24" customHeight="true" spans="1:8">
      <c r="A11" s="39" t="s">
        <v>439</v>
      </c>
      <c r="B11" s="39" t="s">
        <v>440</v>
      </c>
      <c r="C11" s="38"/>
      <c r="D11" s="38"/>
      <c r="E11" s="38"/>
      <c r="F11" s="44"/>
      <c r="G11" s="51">
        <v>700</v>
      </c>
      <c r="H11" s="48">
        <f>E11/G11</f>
        <v>0</v>
      </c>
    </row>
    <row r="12" ht="24" customHeight="true" spans="1:8">
      <c r="A12" s="39" t="s">
        <v>441</v>
      </c>
      <c r="B12" s="39" t="s">
        <v>442</v>
      </c>
      <c r="C12" s="38">
        <v>523.9186</v>
      </c>
      <c r="D12" s="38">
        <v>523.9186</v>
      </c>
      <c r="E12" s="38">
        <v>457.23695</v>
      </c>
      <c r="F12" s="44">
        <f t="shared" ref="F12:F21" si="0">E12/D12</f>
        <v>0.872725171429302</v>
      </c>
      <c r="G12" s="51">
        <v>2090.0884</v>
      </c>
      <c r="H12" s="48">
        <f>E12/G12</f>
        <v>0.218764407285357</v>
      </c>
    </row>
    <row r="13" ht="24" customHeight="true" spans="1:8">
      <c r="A13" s="39" t="s">
        <v>443</v>
      </c>
      <c r="B13" s="39" t="s">
        <v>444</v>
      </c>
      <c r="C13" s="38">
        <v>35.28</v>
      </c>
      <c r="D13" s="38">
        <v>35.28</v>
      </c>
      <c r="E13" s="38">
        <v>17.1049</v>
      </c>
      <c r="F13" s="44">
        <f t="shared" si="0"/>
        <v>0.484832766439909</v>
      </c>
      <c r="G13" s="51"/>
      <c r="H13" s="48"/>
    </row>
    <row r="14" ht="24" customHeight="true" spans="1:8">
      <c r="A14" s="37" t="s">
        <v>445</v>
      </c>
      <c r="B14" s="37" t="s">
        <v>446</v>
      </c>
      <c r="C14" s="40">
        <v>39.0564</v>
      </c>
      <c r="D14" s="40">
        <v>39.0564</v>
      </c>
      <c r="E14" s="40">
        <v>39.0564</v>
      </c>
      <c r="F14" s="49">
        <f t="shared" si="0"/>
        <v>1</v>
      </c>
      <c r="G14" s="50">
        <v>30.0618</v>
      </c>
      <c r="H14" s="46">
        <f>E14/G14</f>
        <v>1.29920364050057</v>
      </c>
    </row>
    <row r="15" ht="24" customHeight="true" spans="1:8">
      <c r="A15" s="39" t="s">
        <v>447</v>
      </c>
      <c r="B15" s="39" t="s">
        <v>438</v>
      </c>
      <c r="C15" s="38">
        <v>39.0564</v>
      </c>
      <c r="D15" s="38">
        <v>39.0564</v>
      </c>
      <c r="E15" s="38">
        <v>39.0564</v>
      </c>
      <c r="F15" s="44">
        <f t="shared" si="0"/>
        <v>1</v>
      </c>
      <c r="G15" s="51">
        <v>30.0618</v>
      </c>
      <c r="H15" s="48">
        <f>E15/G15</f>
        <v>1.29920364050057</v>
      </c>
    </row>
    <row r="16" ht="24" customHeight="true" spans="1:8">
      <c r="A16" s="37" t="s">
        <v>267</v>
      </c>
      <c r="B16" s="37" t="s">
        <v>268</v>
      </c>
      <c r="C16" s="40">
        <v>3.9</v>
      </c>
      <c r="D16" s="40">
        <v>3.9</v>
      </c>
      <c r="E16" s="40">
        <v>3.9</v>
      </c>
      <c r="F16" s="49">
        <f t="shared" si="0"/>
        <v>1</v>
      </c>
      <c r="G16" s="51"/>
      <c r="H16" s="48"/>
    </row>
    <row r="17" ht="24" customHeight="true" spans="1:8">
      <c r="A17" s="37" t="s">
        <v>448</v>
      </c>
      <c r="B17" s="37" t="s">
        <v>430</v>
      </c>
      <c r="C17" s="40">
        <v>3.9</v>
      </c>
      <c r="D17" s="40">
        <v>3.9</v>
      </c>
      <c r="E17" s="40">
        <v>3.9</v>
      </c>
      <c r="F17" s="49">
        <f t="shared" si="0"/>
        <v>1</v>
      </c>
      <c r="G17" s="51"/>
      <c r="H17" s="48"/>
    </row>
    <row r="18" ht="24" customHeight="true" spans="1:8">
      <c r="A18" s="39" t="s">
        <v>449</v>
      </c>
      <c r="B18" s="39" t="s">
        <v>432</v>
      </c>
      <c r="C18" s="38">
        <v>3.9</v>
      </c>
      <c r="D18" s="38">
        <v>3.9</v>
      </c>
      <c r="E18" s="38">
        <v>3.9</v>
      </c>
      <c r="F18" s="44">
        <f t="shared" si="0"/>
        <v>1</v>
      </c>
      <c r="G18" s="51"/>
      <c r="H18" s="48"/>
    </row>
    <row r="19" ht="24" customHeight="true" spans="1:8">
      <c r="A19" s="37" t="s">
        <v>450</v>
      </c>
      <c r="B19" s="37" t="s">
        <v>451</v>
      </c>
      <c r="C19" s="40">
        <v>0.0002</v>
      </c>
      <c r="D19" s="40">
        <v>83.7058</v>
      </c>
      <c r="E19" s="40">
        <v>83.7056</v>
      </c>
      <c r="F19" s="49">
        <f t="shared" si="0"/>
        <v>0.999997610679308</v>
      </c>
      <c r="G19" s="51"/>
      <c r="H19" s="48"/>
    </row>
    <row r="20" ht="24" customHeight="true" spans="1:8">
      <c r="A20" s="37" t="s">
        <v>452</v>
      </c>
      <c r="B20" s="37" t="s">
        <v>453</v>
      </c>
      <c r="C20" s="40">
        <v>0.0002</v>
      </c>
      <c r="D20" s="40">
        <v>83.7058</v>
      </c>
      <c r="E20" s="40">
        <v>83.7056</v>
      </c>
      <c r="F20" s="49">
        <f t="shared" si="0"/>
        <v>0.999997610679308</v>
      </c>
      <c r="G20" s="51"/>
      <c r="H20" s="48"/>
    </row>
    <row r="21" ht="24" customHeight="true" spans="1:8">
      <c r="A21" s="39" t="s">
        <v>454</v>
      </c>
      <c r="B21" s="39" t="s">
        <v>455</v>
      </c>
      <c r="C21" s="38">
        <v>0.0002</v>
      </c>
      <c r="D21" s="38">
        <v>83.7058</v>
      </c>
      <c r="E21" s="38">
        <v>83.7056</v>
      </c>
      <c r="F21" s="44">
        <f t="shared" si="0"/>
        <v>0.999997610679308</v>
      </c>
      <c r="G21" s="51"/>
      <c r="H21" s="48"/>
    </row>
    <row r="22" ht="24" customHeight="true" spans="1:8">
      <c r="A22" s="39"/>
      <c r="B22" s="39"/>
      <c r="C22" s="38"/>
      <c r="D22" s="38"/>
      <c r="E22" s="38"/>
      <c r="F22" s="44"/>
      <c r="G22" s="51"/>
      <c r="H22" s="48"/>
    </row>
    <row r="23" ht="24" customHeight="true" spans="1:8">
      <c r="A23" s="33"/>
      <c r="B23" s="41" t="s">
        <v>366</v>
      </c>
      <c r="C23" s="42"/>
      <c r="D23" s="42"/>
      <c r="E23" s="42"/>
      <c r="F23" s="42"/>
      <c r="G23" s="51"/>
      <c r="H23" s="52"/>
    </row>
    <row r="24" ht="24" customHeight="true" spans="1:8">
      <c r="A24" s="33"/>
      <c r="B24" s="41" t="s">
        <v>368</v>
      </c>
      <c r="C24" s="42"/>
      <c r="D24" s="43">
        <v>488.07585</v>
      </c>
      <c r="E24" s="43">
        <v>488.07585</v>
      </c>
      <c r="F24" s="53">
        <f>E24/D24</f>
        <v>1</v>
      </c>
      <c r="G24" s="54">
        <v>1143.87</v>
      </c>
      <c r="H24" s="55">
        <f>E24/G24</f>
        <v>0.426688216318288</v>
      </c>
    </row>
    <row r="25" ht="24" customHeight="true" spans="1:8">
      <c r="A25" s="33"/>
      <c r="B25" s="41" t="s">
        <v>456</v>
      </c>
      <c r="C25" s="43">
        <f>C24+C7+C19</f>
        <v>1143.87138</v>
      </c>
      <c r="D25" s="43">
        <f>D7+D16+D19</f>
        <v>1231.47698</v>
      </c>
      <c r="E25" s="43">
        <f>E7+E16+E19+E24</f>
        <v>1231.47698</v>
      </c>
      <c r="F25" s="53">
        <f>E25/D25</f>
        <v>1</v>
      </c>
      <c r="G25" s="54">
        <v>5385.39</v>
      </c>
      <c r="H25" s="55">
        <f>E25/G25</f>
        <v>0.22866997190547</v>
      </c>
    </row>
    <row r="26" ht="14.3" customHeight="true"/>
    <row r="27" ht="18.05" customHeight="true" spans="2:4">
      <c r="B27" s="4"/>
      <c r="C27" s="4"/>
      <c r="D27" s="4"/>
    </row>
  </sheetData>
  <mergeCells count="3">
    <mergeCell ref="B1:H1"/>
    <mergeCell ref="G2:H2"/>
    <mergeCell ref="B27:D27"/>
  </mergeCells>
  <pageMargins left="0.751388888888889" right="0.751388888888889" top="0.393055555555556" bottom="0.267361111111111" header="0" footer="0"/>
  <pageSetup paperSize="9" scale="83" orientation="landscape" horizontalDpi="600"/>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F10"/>
  <sheetViews>
    <sheetView workbookViewId="0">
      <selection activeCell="A28" sqref="A28"/>
    </sheetView>
  </sheetViews>
  <sheetFormatPr defaultColWidth="10" defaultRowHeight="13.5" outlineLevelCol="5"/>
  <cols>
    <col min="1" max="1" width="49.2583333333333" customWidth="true"/>
    <col min="2" max="2" width="17.2333333333333" customWidth="true"/>
    <col min="3" max="3" width="18.8666666666667" customWidth="true"/>
    <col min="4" max="6" width="17.2333333333333" customWidth="true"/>
    <col min="7" max="7" width="9.76666666666667" customWidth="true"/>
  </cols>
  <sheetData>
    <row r="1" ht="49.7" customHeight="true" spans="1:6">
      <c r="A1" s="35" t="s">
        <v>457</v>
      </c>
      <c r="B1" s="35"/>
      <c r="C1" s="35"/>
      <c r="D1" s="35"/>
      <c r="E1" s="35"/>
      <c r="F1" s="35"/>
    </row>
    <row r="2" ht="24.85" customHeight="true" spans="1:6">
      <c r="A2" s="6"/>
      <c r="B2" s="4"/>
      <c r="D2" s="4"/>
      <c r="E2" s="18" t="s">
        <v>15</v>
      </c>
      <c r="F2" s="18"/>
    </row>
    <row r="3" ht="33.9" customHeight="true" spans="1:6">
      <c r="A3" s="19" t="s">
        <v>458</v>
      </c>
      <c r="B3" s="19" t="s">
        <v>17</v>
      </c>
      <c r="C3" s="19" t="s">
        <v>18</v>
      </c>
      <c r="D3" s="19" t="s">
        <v>19</v>
      </c>
      <c r="E3" s="19" t="s">
        <v>20</v>
      </c>
      <c r="F3" s="19" t="s">
        <v>22</v>
      </c>
    </row>
    <row r="4" ht="23.35" customHeight="true" spans="1:6">
      <c r="A4" s="25" t="s">
        <v>459</v>
      </c>
      <c r="B4" s="36"/>
      <c r="C4" s="36"/>
      <c r="D4" s="36"/>
      <c r="E4" s="36"/>
      <c r="F4" s="36"/>
    </row>
    <row r="5" ht="23.35" customHeight="true" spans="1:6">
      <c r="A5" s="20" t="s">
        <v>460</v>
      </c>
      <c r="B5" s="36"/>
      <c r="C5" s="36"/>
      <c r="D5" s="36"/>
      <c r="E5" s="36"/>
      <c r="F5" s="36"/>
    </row>
    <row r="6" ht="23.35" customHeight="true" spans="1:6">
      <c r="A6" s="20"/>
      <c r="B6" s="36"/>
      <c r="C6" s="36"/>
      <c r="D6" s="36"/>
      <c r="E6" s="36"/>
      <c r="F6" s="36"/>
    </row>
    <row r="7" ht="23.35" customHeight="true" spans="1:6">
      <c r="A7" s="25" t="s">
        <v>461</v>
      </c>
      <c r="B7" s="36"/>
      <c r="C7" s="36"/>
      <c r="D7" s="36"/>
      <c r="E7" s="36"/>
      <c r="F7" s="36"/>
    </row>
    <row r="8" ht="23.35" customHeight="true" spans="1:6">
      <c r="A8" s="25" t="s">
        <v>462</v>
      </c>
      <c r="B8" s="36"/>
      <c r="C8" s="36"/>
      <c r="D8" s="36"/>
      <c r="E8" s="36"/>
      <c r="F8" s="36"/>
    </row>
    <row r="9" ht="14.3" customHeight="true" spans="1:6">
      <c r="A9" s="4"/>
      <c r="B9" s="4"/>
      <c r="D9" s="4"/>
      <c r="E9" s="4"/>
      <c r="F9" s="4"/>
    </row>
    <row r="10" ht="21.85" customHeight="true" spans="1:6">
      <c r="A10" s="4" t="s">
        <v>463</v>
      </c>
      <c r="B10" s="4"/>
      <c r="D10" s="4"/>
      <c r="E10" s="4"/>
      <c r="F10" s="4"/>
    </row>
  </sheetData>
  <mergeCells count="2">
    <mergeCell ref="A1:F1"/>
    <mergeCell ref="E2:F2"/>
  </mergeCells>
  <pageMargins left="0.75" right="0.75" top="0.268999993801117" bottom="0.268999993801117" header="0" footer="0"/>
  <pageSetup paperSize="9" scale="8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F12"/>
  <sheetViews>
    <sheetView workbookViewId="0">
      <selection activeCell="A26" sqref="A26"/>
    </sheetView>
  </sheetViews>
  <sheetFormatPr defaultColWidth="10" defaultRowHeight="13.5" outlineLevelCol="5"/>
  <cols>
    <col min="1" max="1" width="49.2583333333333" customWidth="true"/>
    <col min="2" max="2" width="17.2333333333333" customWidth="true"/>
    <col min="3" max="3" width="19" customWidth="true"/>
    <col min="4" max="6" width="17.2333333333333" customWidth="true"/>
    <col min="7" max="7" width="9.76666666666667" customWidth="true"/>
  </cols>
  <sheetData>
    <row r="1" ht="49.7" customHeight="true" spans="1:6">
      <c r="A1" s="35" t="s">
        <v>464</v>
      </c>
      <c r="B1" s="35"/>
      <c r="C1" s="35"/>
      <c r="D1" s="35"/>
      <c r="E1" s="35"/>
      <c r="F1" s="35"/>
    </row>
    <row r="2" ht="24.85" customHeight="true" spans="1:6">
      <c r="A2" s="6"/>
      <c r="B2" s="4"/>
      <c r="D2" s="4"/>
      <c r="E2" s="18" t="s">
        <v>15</v>
      </c>
      <c r="F2" s="18"/>
    </row>
    <row r="3" ht="33.9" customHeight="true" spans="1:6">
      <c r="A3" s="19" t="s">
        <v>458</v>
      </c>
      <c r="B3" s="19" t="s">
        <v>17</v>
      </c>
      <c r="C3" s="19" t="s">
        <v>18</v>
      </c>
      <c r="D3" s="19" t="s">
        <v>19</v>
      </c>
      <c r="E3" s="19" t="s">
        <v>20</v>
      </c>
      <c r="F3" s="19" t="s">
        <v>22</v>
      </c>
    </row>
    <row r="4" ht="23.35" customHeight="true" spans="1:6">
      <c r="A4" s="25" t="s">
        <v>465</v>
      </c>
      <c r="B4" s="36"/>
      <c r="C4" s="12"/>
      <c r="D4" s="36"/>
      <c r="E4" s="36"/>
      <c r="F4" s="36"/>
    </row>
    <row r="5" ht="23.35" customHeight="true" spans="1:6">
      <c r="A5" s="25" t="s">
        <v>466</v>
      </c>
      <c r="B5" s="36"/>
      <c r="C5" s="12"/>
      <c r="D5" s="36"/>
      <c r="E5" s="36"/>
      <c r="F5" s="36"/>
    </row>
    <row r="6" ht="23.35" customHeight="true" spans="1:6">
      <c r="A6" s="20" t="s">
        <v>467</v>
      </c>
      <c r="B6" s="36"/>
      <c r="C6" s="12"/>
      <c r="D6" s="36"/>
      <c r="E6" s="36"/>
      <c r="F6" s="36"/>
    </row>
    <row r="7" ht="23.35" customHeight="true" spans="1:6">
      <c r="A7" s="20"/>
      <c r="B7" s="36"/>
      <c r="C7" s="12"/>
      <c r="D7" s="36"/>
      <c r="E7" s="36"/>
      <c r="F7" s="36"/>
    </row>
    <row r="8" ht="23.35" customHeight="true" spans="1:6">
      <c r="A8" s="25" t="s">
        <v>468</v>
      </c>
      <c r="B8" s="36"/>
      <c r="C8" s="12"/>
      <c r="D8" s="36"/>
      <c r="E8" s="36"/>
      <c r="F8" s="36"/>
    </row>
    <row r="9" ht="23.35" customHeight="true" spans="1:6">
      <c r="A9" s="25" t="s">
        <v>366</v>
      </c>
      <c r="B9" s="36"/>
      <c r="C9" s="12"/>
      <c r="D9" s="36"/>
      <c r="E9" s="36"/>
      <c r="F9" s="36"/>
    </row>
    <row r="10" ht="23.35" customHeight="true" spans="1:6">
      <c r="A10" s="25" t="s">
        <v>469</v>
      </c>
      <c r="B10" s="36"/>
      <c r="C10" s="12"/>
      <c r="D10" s="36"/>
      <c r="E10" s="36"/>
      <c r="F10" s="36"/>
    </row>
    <row r="11" ht="14.3" customHeight="true" spans="1:6">
      <c r="A11" s="4"/>
      <c r="B11" s="4"/>
      <c r="D11" s="4"/>
      <c r="E11" s="4"/>
      <c r="F11" s="4"/>
    </row>
    <row r="12" ht="21.85" customHeight="true" spans="1:6">
      <c r="A12" s="4" t="s">
        <v>470</v>
      </c>
      <c r="B12" s="4"/>
      <c r="D12" s="4"/>
      <c r="E12" s="4"/>
      <c r="F12" s="4"/>
    </row>
  </sheetData>
  <mergeCells count="2">
    <mergeCell ref="A1:F1"/>
    <mergeCell ref="E2:F2"/>
  </mergeCells>
  <pageMargins left="0.75" right="0.75" top="0.268999993801117" bottom="0.268999993801117" header="0" footer="0"/>
  <pageSetup paperSize="9" scale="89"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F7"/>
  <sheetViews>
    <sheetView workbookViewId="0">
      <pane ySplit="3" topLeftCell="A4" activePane="bottomLeft" state="frozen"/>
      <selection/>
      <selection pane="bottomLeft" activeCell="B31" sqref="B31"/>
    </sheetView>
  </sheetViews>
  <sheetFormatPr defaultColWidth="10" defaultRowHeight="13.5" outlineLevelRow="6" outlineLevelCol="5"/>
  <cols>
    <col min="1" max="1" width="51.8416666666667" customWidth="true"/>
    <col min="2" max="6" width="15.875" customWidth="true"/>
    <col min="7" max="7" width="9.76666666666667" customWidth="true"/>
  </cols>
  <sheetData>
    <row r="1" ht="44.45" customHeight="true" spans="1:6">
      <c r="A1" s="16" t="s">
        <v>9</v>
      </c>
      <c r="B1" s="16"/>
      <c r="C1" s="16"/>
      <c r="D1" s="16"/>
      <c r="E1" s="16"/>
      <c r="F1" s="16"/>
    </row>
    <row r="2" ht="44.45" customHeight="true" spans="1:6">
      <c r="A2" s="6"/>
      <c r="B2" s="6"/>
      <c r="C2" s="6"/>
      <c r="D2" s="6"/>
      <c r="E2" s="18" t="s">
        <v>15</v>
      </c>
      <c r="F2" s="18"/>
    </row>
    <row r="3" ht="44.45" customHeight="true" spans="1:6">
      <c r="A3" s="19" t="s">
        <v>16</v>
      </c>
      <c r="B3" s="19" t="s">
        <v>17</v>
      </c>
      <c r="C3" s="19" t="s">
        <v>18</v>
      </c>
      <c r="D3" s="19" t="s">
        <v>19</v>
      </c>
      <c r="E3" s="19" t="s">
        <v>20</v>
      </c>
      <c r="F3" s="19" t="s">
        <v>22</v>
      </c>
    </row>
    <row r="4" ht="24.1" customHeight="true" spans="1:6">
      <c r="A4" s="33" t="s">
        <v>471</v>
      </c>
      <c r="B4" s="34"/>
      <c r="C4" s="34"/>
      <c r="D4" s="34"/>
      <c r="E4" s="34"/>
      <c r="F4" s="34"/>
    </row>
    <row r="5" ht="24.1" customHeight="true" spans="1:6">
      <c r="A5" s="33" t="s">
        <v>472</v>
      </c>
      <c r="B5" s="34"/>
      <c r="C5" s="34"/>
      <c r="D5" s="34"/>
      <c r="E5" s="34"/>
      <c r="F5" s="34"/>
    </row>
    <row r="6" spans="1:6">
      <c r="A6" s="6"/>
      <c r="B6" s="6"/>
      <c r="C6" s="6"/>
      <c r="D6" s="6"/>
      <c r="E6" s="6"/>
      <c r="F6" s="6"/>
    </row>
    <row r="7" spans="1:6">
      <c r="A7" s="6" t="s">
        <v>473</v>
      </c>
      <c r="B7" s="6"/>
      <c r="C7" s="6"/>
      <c r="D7" s="6"/>
      <c r="E7" s="6"/>
      <c r="F7" s="6"/>
    </row>
  </sheetData>
  <mergeCells count="3">
    <mergeCell ref="A1:F1"/>
    <mergeCell ref="E2:F2"/>
    <mergeCell ref="A7:D7"/>
  </mergeCells>
  <pageMargins left="0.75" right="0.75" top="0.268999993801117" bottom="0.268999993801117" header="0" footer="0"/>
  <pageSetup paperSize="9" scale="93" orientation="landscape"/>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14</vt:i4>
      </vt:variant>
    </vt:vector>
  </HeadingPairs>
  <TitlesOfParts>
    <vt:vector size="14" baseType="lpstr">
      <vt:lpstr>封面</vt:lpstr>
      <vt:lpstr>1.1</vt:lpstr>
      <vt:lpstr>1.2</vt:lpstr>
      <vt:lpstr>1.3</vt:lpstr>
      <vt:lpstr>2.1</vt:lpstr>
      <vt:lpstr>2.2</vt:lpstr>
      <vt:lpstr>3.1</vt:lpstr>
      <vt:lpstr>3.2</vt:lpstr>
      <vt:lpstr>4.1</vt:lpstr>
      <vt:lpstr>4.2</vt:lpstr>
      <vt:lpstr>5.1</vt:lpstr>
      <vt:lpstr>5.2</vt:lpstr>
      <vt:lpstr>5.3</vt:lpstr>
      <vt:lpstr>5.4</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user</cp:lastModifiedBy>
  <dcterms:created xsi:type="dcterms:W3CDTF">2023-08-19T22:18:00Z</dcterms:created>
  <dcterms:modified xsi:type="dcterms:W3CDTF">2025-07-30T16:43:04Z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
  </property>
  <property fmtid="{D5CDD505-2E9C-101B-9397-08002B2CF9AE}" pid="3" name="KSOProductBuildVer">
    <vt:lpwstr>2052-11.8.2.10195</vt:lpwstr>
  </property>
</Properties>
</file>