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<sst xmlns="http://schemas.openxmlformats.org/spreadsheetml/2006/main" count="142" uniqueCount="84">
  <si>
    <t>春季在田绿肥种植补贴规模种植镇级现场核查情况汇总表(表5)</t>
  </si>
  <si>
    <t>乡镇/区属单位(盖章)：</t>
  </si>
  <si>
    <t>序号</t>
  </si>
  <si>
    <t>村</t>
  </si>
  <si>
    <t>农户/种植机构</t>
  </si>
  <si>
    <t>乡镇/区属单位核查后面积(亩)</t>
  </si>
  <si>
    <t>核查情况</t>
  </si>
  <si>
    <t>合计</t>
  </si>
  <si>
    <t>因长势差，共核减55亩</t>
  </si>
  <si>
    <t>新河垦区</t>
  </si>
  <si>
    <t>上海****农业发展有限公司</t>
  </si>
  <si>
    <t>金桥村</t>
  </si>
  <si>
    <t>沈*</t>
  </si>
  <si>
    <t>顾*金</t>
  </si>
  <si>
    <t>倪*新</t>
  </si>
  <si>
    <t>进化村</t>
  </si>
  <si>
    <t>上海****农业专业合作社</t>
  </si>
  <si>
    <t>上海***农业发展有限公司</t>
  </si>
  <si>
    <t>申报120.2亩，因长势差核减10亩</t>
  </si>
  <si>
    <t>井亭村</t>
  </si>
  <si>
    <t>上海****专业合作社</t>
  </si>
  <si>
    <t>徐*生</t>
  </si>
  <si>
    <t>民生村</t>
  </si>
  <si>
    <t>杨*锋</t>
  </si>
  <si>
    <t>申报515.01亩，因长势差核减9亩</t>
  </si>
  <si>
    <t>上海****种植专业合作社</t>
  </si>
  <si>
    <t>申报228.43亩，因长势差核减5亩</t>
  </si>
  <si>
    <t>龚*培</t>
  </si>
  <si>
    <t>申报125.75亩，因长势差核减3亩</t>
  </si>
  <si>
    <t>施*英</t>
  </si>
  <si>
    <t>申报114.83亩，因长势差核减3亩</t>
  </si>
  <si>
    <t>强民村</t>
  </si>
  <si>
    <t>上海*****专业合作社</t>
  </si>
  <si>
    <t>群英村</t>
  </si>
  <si>
    <t>沈*中</t>
  </si>
  <si>
    <t>陈*平</t>
  </si>
  <si>
    <t>王*松</t>
  </si>
  <si>
    <t>石路村</t>
  </si>
  <si>
    <t>天新村</t>
  </si>
  <si>
    <t>申报1458.69亩，因长势差核减10亩</t>
  </si>
  <si>
    <t>樊*</t>
  </si>
  <si>
    <t>申报116.73亩，因长势差核减1亩</t>
  </si>
  <si>
    <t>孙*发</t>
  </si>
  <si>
    <t>申报107.74亩，因长势差核减1亩</t>
  </si>
  <si>
    <t>新光村</t>
  </si>
  <si>
    <t>新建村</t>
  </si>
  <si>
    <t>上海***生态农业专业合作社</t>
  </si>
  <si>
    <t>新隆村</t>
  </si>
  <si>
    <t>上海****科技专业合作社</t>
  </si>
  <si>
    <t>新梅村</t>
  </si>
  <si>
    <t>王*燕</t>
  </si>
  <si>
    <t>耿*新</t>
  </si>
  <si>
    <t>新民村</t>
  </si>
  <si>
    <t>申报363.68亩，因长势差核减4亩</t>
  </si>
  <si>
    <t>申报267.11亩，因长势差核减3亩</t>
  </si>
  <si>
    <t>上海****业合作社</t>
  </si>
  <si>
    <t>申报200亩，因长势差核减5亩</t>
  </si>
  <si>
    <t>永丰村</t>
  </si>
  <si>
    <t>申报363.33亩，因长势差核减1亩</t>
  </si>
  <si>
    <t>施*娜</t>
  </si>
  <si>
    <t>区属单位法人/                           区属单位分管负责人/                           区属单位科室负责人/                             填表人(签名)：            
乡镇主要领导(签名)：                     乡镇分管领导(签名)：                        乡镇农办主任(签名)：                                 日期：</t>
  </si>
  <si>
    <t>备注：</t>
  </si>
  <si>
    <t>1.本表一式两份，一份乡镇/区属单位存档，一份报区农委农业科。</t>
  </si>
  <si>
    <t>2.报送日期：2月28日前。</t>
  </si>
  <si>
    <t>春季在田绿肥种植补贴镇级审核上报表(表1)</t>
  </si>
  <si>
    <t>农户数
(户)</t>
  </si>
  <si>
    <t>种植面积
(亩)</t>
  </si>
  <si>
    <t>其中：</t>
  </si>
  <si>
    <t>补贴资金(元)</t>
  </si>
  <si>
    <t>备注</t>
  </si>
  <si>
    <t>蚕豆
(亩)</t>
  </si>
  <si>
    <t>紫云英
(亩)</t>
  </si>
  <si>
    <t>草头
(亩)</t>
  </si>
  <si>
    <t>油菜绿肥
(亩)</t>
  </si>
  <si>
    <t>总资金</t>
  </si>
  <si>
    <t>其中：镇属（324元/亩）</t>
  </si>
  <si>
    <t>其中：属地化（324元/亩）</t>
  </si>
  <si>
    <t>三烈村</t>
  </si>
  <si>
    <t>兴教村</t>
  </si>
  <si>
    <t>卫东村</t>
  </si>
  <si>
    <t>北湖基地</t>
  </si>
  <si>
    <t>区属单位法人/                         区属单位分管负责人/                   区属单位科室负责人/                           填表人(签名)：                         填表日期：
乡镇主要领导(签名)：             乡镇分管领导(签名)：                   乡镇农办主任(签名)：</t>
  </si>
  <si>
    <t>2.表间关系：3栏=4栏+5栏+6栏+7栏，8栏=9栏+10栏。</t>
  </si>
  <si>
    <t>3.报送日期：2月28日前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</si>
</sst>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6" fillId="28" borderId="13" applyNumberFormat="0" applyAlignment="0" applyProtection="0">
      <alignment vertical="center"/>
    </xf>
    <xf numFmtId="0" fontId="27" fillId="28" borderId="8" applyNumberFormat="0" applyAlignment="0" applyProtection="0">
      <alignment vertical="center"/>
    </xf>
    <xf numFmtId="0" fontId="28" fillId="33" borderId="14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tabSelected="1" workbookViewId="0">
      <selection activeCell="K14" sqref="K14"/>
    </sheetView>
  </sheetViews>
  <sheetFormatPr defaultColWidth="9" defaultRowHeight="14.25" outlineLevelCol="5"/>
  <cols>
    <col min="1" max="1" width="7.625" style="15" customWidth="1"/>
    <col min="2" max="2" width="10.875" style="15" customWidth="1"/>
    <col min="3" max="3" width="25" style="15" customWidth="1"/>
    <col min="4" max="4" width="13.625" style="15" customWidth="1"/>
    <col min="5" max="5" width="26.5" style="15" customWidth="1"/>
    <col min="6" max="16384" width="9" style="15"/>
  </cols>
  <sheetData>
    <row r="1" s="15" customFormat="1" ht="50.1" customHeight="1" spans="1:5">
      <c r="A1" s="17" t="s">
        <v>0</v>
      </c>
      <c r="B1" s="17"/>
      <c r="C1" s="17"/>
      <c r="D1" s="17"/>
      <c r="E1" s="17"/>
    </row>
    <row r="2" s="15" customFormat="1" ht="24.95" customHeight="1" spans="1:5">
      <c r="A2" s="18" t="s">
        <v>1</v>
      </c>
      <c r="B2" s="19"/>
      <c r="C2" s="2"/>
      <c r="D2" s="18"/>
      <c r="E2" s="18"/>
    </row>
    <row r="3" s="15" customFormat="1" ht="47.25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5" customFormat="1" ht="24.95" customHeight="1" spans="1:5">
      <c r="A4" s="20" t="s">
        <v>7</v>
      </c>
      <c r="B4" s="21"/>
      <c r="C4" s="7"/>
      <c r="D4" s="4">
        <f>SUM(D5:D43)</f>
        <v>15769.74</v>
      </c>
      <c r="E4" s="4" t="s">
        <v>8</v>
      </c>
    </row>
    <row r="5" s="15" customFormat="1" ht="24.95" customHeight="1" spans="1:5">
      <c r="A5" s="3">
        <v>1</v>
      </c>
      <c r="B5" s="22" t="s">
        <v>9</v>
      </c>
      <c r="C5" s="4" t="s">
        <v>10</v>
      </c>
      <c r="D5" s="23">
        <v>4433</v>
      </c>
      <c r="E5" s="4"/>
    </row>
    <row r="6" s="15" customFormat="1" ht="24.95" customHeight="1" spans="1:5">
      <c r="A6" s="3">
        <v>2</v>
      </c>
      <c r="B6" s="3" t="s">
        <v>11</v>
      </c>
      <c r="C6" s="24" t="s">
        <v>12</v>
      </c>
      <c r="D6" s="23">
        <v>209.8</v>
      </c>
      <c r="E6" s="25"/>
    </row>
    <row r="7" s="15" customFormat="1" ht="24.95" customHeight="1" spans="1:5">
      <c r="A7" s="3">
        <v>3</v>
      </c>
      <c r="B7" s="3" t="s">
        <v>11</v>
      </c>
      <c r="C7" s="24" t="s">
        <v>13</v>
      </c>
      <c r="D7" s="3">
        <v>182.5</v>
      </c>
      <c r="E7" s="25"/>
    </row>
    <row r="8" s="15" customFormat="1" ht="24.95" customHeight="1" spans="1:5">
      <c r="A8" s="3">
        <v>4</v>
      </c>
      <c r="B8" s="3" t="s">
        <v>11</v>
      </c>
      <c r="C8" s="24" t="s">
        <v>14</v>
      </c>
      <c r="D8" s="3">
        <v>125.46</v>
      </c>
      <c r="E8" s="25"/>
    </row>
    <row r="9" s="15" customFormat="1" ht="24.95" customHeight="1" spans="1:5">
      <c r="A9" s="3">
        <v>5</v>
      </c>
      <c r="B9" s="3" t="s">
        <v>15</v>
      </c>
      <c r="C9" s="4" t="s">
        <v>16</v>
      </c>
      <c r="D9" s="3">
        <v>128.35</v>
      </c>
      <c r="E9" s="25"/>
    </row>
    <row r="10" s="15" customFormat="1" ht="24.95" customHeight="1" spans="1:5">
      <c r="A10" s="3">
        <v>6</v>
      </c>
      <c r="B10" s="3" t="s">
        <v>15</v>
      </c>
      <c r="C10" s="4" t="s">
        <v>17</v>
      </c>
      <c r="D10" s="3">
        <f>120.2-10</f>
        <v>110.2</v>
      </c>
      <c r="E10" s="26" t="s">
        <v>18</v>
      </c>
    </row>
    <row r="11" s="15" customFormat="1" ht="24.95" customHeight="1" spans="1:5">
      <c r="A11" s="3">
        <v>7</v>
      </c>
      <c r="B11" s="3" t="s">
        <v>19</v>
      </c>
      <c r="C11" s="3" t="s">
        <v>20</v>
      </c>
      <c r="D11" s="27">
        <v>597.92</v>
      </c>
      <c r="E11" s="25"/>
    </row>
    <row r="12" s="15" customFormat="1" ht="24.95" customHeight="1" spans="1:5">
      <c r="A12" s="3">
        <v>8</v>
      </c>
      <c r="B12" s="3" t="s">
        <v>19</v>
      </c>
      <c r="C12" s="3" t="s">
        <v>21</v>
      </c>
      <c r="D12" s="27">
        <v>141.31</v>
      </c>
      <c r="E12" s="25"/>
    </row>
    <row r="13" s="15" customFormat="1" ht="24.95" customHeight="1" spans="1:5">
      <c r="A13" s="3">
        <v>9</v>
      </c>
      <c r="B13" s="3" t="s">
        <v>22</v>
      </c>
      <c r="C13" s="3" t="s">
        <v>23</v>
      </c>
      <c r="D13" s="3">
        <f>515.01-9</f>
        <v>506.01</v>
      </c>
      <c r="E13" s="26" t="s">
        <v>24</v>
      </c>
    </row>
    <row r="14" s="15" customFormat="1" ht="24.95" customHeight="1" spans="1:5">
      <c r="A14" s="3">
        <v>10</v>
      </c>
      <c r="B14" s="3" t="s">
        <v>22</v>
      </c>
      <c r="C14" s="28" t="s">
        <v>25</v>
      </c>
      <c r="D14" s="3">
        <f>228.43-5</f>
        <v>223.43</v>
      </c>
      <c r="E14" s="26" t="s">
        <v>26</v>
      </c>
    </row>
    <row r="15" s="15" customFormat="1" ht="24.95" customHeight="1" spans="1:5">
      <c r="A15" s="3">
        <v>11</v>
      </c>
      <c r="B15" s="3" t="s">
        <v>22</v>
      </c>
      <c r="C15" s="3" t="s">
        <v>27</v>
      </c>
      <c r="D15" s="3">
        <f>125.75-3</f>
        <v>122.75</v>
      </c>
      <c r="E15" s="26" t="s">
        <v>28</v>
      </c>
    </row>
    <row r="16" s="15" customFormat="1" ht="24.95" customHeight="1" spans="1:5">
      <c r="A16" s="3">
        <v>12</v>
      </c>
      <c r="B16" s="3" t="s">
        <v>22</v>
      </c>
      <c r="C16" s="3" t="s">
        <v>29</v>
      </c>
      <c r="D16" s="3">
        <f>114.83-3</f>
        <v>111.83</v>
      </c>
      <c r="E16" s="26" t="s">
        <v>30</v>
      </c>
    </row>
    <row r="17" s="15" customFormat="1" ht="24.95" customHeight="1" spans="1:5">
      <c r="A17" s="3">
        <v>13</v>
      </c>
      <c r="B17" s="3" t="s">
        <v>31</v>
      </c>
      <c r="C17" s="29" t="s">
        <v>32</v>
      </c>
      <c r="D17" s="3">
        <v>58.2</v>
      </c>
      <c r="E17" s="25"/>
    </row>
    <row r="18" s="15" customFormat="1" ht="24.95" customHeight="1" spans="1:5">
      <c r="A18" s="3">
        <v>14</v>
      </c>
      <c r="B18" s="30" t="s">
        <v>33</v>
      </c>
      <c r="C18" s="30" t="s">
        <v>20</v>
      </c>
      <c r="D18" s="3">
        <v>303.5</v>
      </c>
      <c r="E18" s="25"/>
    </row>
    <row r="19" s="15" customFormat="1" ht="24.95" customHeight="1" spans="1:5">
      <c r="A19" s="3">
        <v>15</v>
      </c>
      <c r="B19" s="30" t="s">
        <v>33</v>
      </c>
      <c r="C19" s="30" t="s">
        <v>34</v>
      </c>
      <c r="D19" s="3">
        <v>205.8</v>
      </c>
      <c r="E19" s="25"/>
    </row>
    <row r="20" s="15" customFormat="1" ht="24.95" customHeight="1" spans="1:5">
      <c r="A20" s="3">
        <v>16</v>
      </c>
      <c r="B20" s="30" t="s">
        <v>33</v>
      </c>
      <c r="C20" s="30" t="s">
        <v>25</v>
      </c>
      <c r="D20" s="3">
        <v>50.26</v>
      </c>
      <c r="E20" s="25"/>
    </row>
    <row r="21" s="15" customFormat="1" ht="24.95" customHeight="1" spans="1:5">
      <c r="A21" s="3">
        <v>17</v>
      </c>
      <c r="B21" s="30" t="s">
        <v>33</v>
      </c>
      <c r="C21" s="30" t="s">
        <v>35</v>
      </c>
      <c r="D21" s="3">
        <v>136</v>
      </c>
      <c r="E21" s="25"/>
    </row>
    <row r="22" s="15" customFormat="1" ht="24.95" customHeight="1" spans="1:5">
      <c r="A22" s="3">
        <v>18</v>
      </c>
      <c r="B22" s="30" t="s">
        <v>33</v>
      </c>
      <c r="C22" s="30" t="s">
        <v>36</v>
      </c>
      <c r="D22" s="3">
        <v>97.28</v>
      </c>
      <c r="E22" s="25"/>
    </row>
    <row r="23" s="15" customFormat="1" ht="24.95" customHeight="1" spans="1:5">
      <c r="A23" s="3">
        <v>19</v>
      </c>
      <c r="B23" s="30" t="s">
        <v>33</v>
      </c>
      <c r="C23" s="30" t="s">
        <v>25</v>
      </c>
      <c r="D23" s="3">
        <v>95.69</v>
      </c>
      <c r="E23" s="25"/>
    </row>
    <row r="24" s="15" customFormat="1" ht="24.95" customHeight="1" spans="1:5">
      <c r="A24" s="3">
        <v>20</v>
      </c>
      <c r="B24" s="30" t="s">
        <v>33</v>
      </c>
      <c r="C24" s="30" t="s">
        <v>20</v>
      </c>
      <c r="D24" s="3">
        <v>54.86</v>
      </c>
      <c r="E24" s="25"/>
    </row>
    <row r="25" s="15" customFormat="1" ht="24.95" customHeight="1" spans="1:5">
      <c r="A25" s="3">
        <v>21</v>
      </c>
      <c r="B25" s="4" t="s">
        <v>37</v>
      </c>
      <c r="C25" s="3" t="s">
        <v>14</v>
      </c>
      <c r="D25" s="3">
        <v>198.49</v>
      </c>
      <c r="E25" s="25"/>
    </row>
    <row r="26" s="15" customFormat="1" ht="24.95" customHeight="1" spans="1:5">
      <c r="A26" s="3">
        <v>22</v>
      </c>
      <c r="B26" s="3" t="s">
        <v>38</v>
      </c>
      <c r="C26" s="31" t="s">
        <v>20</v>
      </c>
      <c r="D26" s="23">
        <f>1458.69-10</f>
        <v>1448.69</v>
      </c>
      <c r="E26" s="26" t="s">
        <v>39</v>
      </c>
    </row>
    <row r="27" s="15" customFormat="1" ht="24.95" customHeight="1" spans="1:5">
      <c r="A27" s="3">
        <v>23</v>
      </c>
      <c r="B27" s="3" t="s">
        <v>38</v>
      </c>
      <c r="C27" s="31" t="s">
        <v>40</v>
      </c>
      <c r="D27" s="3">
        <f>116.73-1</f>
        <v>115.73</v>
      </c>
      <c r="E27" s="26" t="s">
        <v>41</v>
      </c>
    </row>
    <row r="28" s="15" customFormat="1" ht="24.95" customHeight="1" spans="1:5">
      <c r="A28" s="3">
        <v>24</v>
      </c>
      <c r="B28" s="3" t="s">
        <v>38</v>
      </c>
      <c r="C28" s="31" t="s">
        <v>42</v>
      </c>
      <c r="D28" s="3">
        <f>107.74-1</f>
        <v>106.74</v>
      </c>
      <c r="E28" s="26" t="s">
        <v>43</v>
      </c>
    </row>
    <row r="29" s="15" customFormat="1" ht="24.95" customHeight="1" spans="1:5">
      <c r="A29" s="3">
        <v>25</v>
      </c>
      <c r="B29" s="3" t="s">
        <v>44</v>
      </c>
      <c r="C29" s="3" t="s">
        <v>20</v>
      </c>
      <c r="D29" s="3">
        <v>933.12</v>
      </c>
      <c r="E29" s="25"/>
    </row>
    <row r="30" s="15" customFormat="1" ht="24.95" customHeight="1" spans="1:5">
      <c r="A30" s="3">
        <v>26</v>
      </c>
      <c r="B30" s="3" t="s">
        <v>44</v>
      </c>
      <c r="C30" s="3" t="s">
        <v>20</v>
      </c>
      <c r="D30" s="3">
        <v>327.86</v>
      </c>
      <c r="E30" s="25"/>
    </row>
    <row r="31" s="15" customFormat="1" ht="24.95" customHeight="1" spans="1:5">
      <c r="A31" s="3">
        <v>27</v>
      </c>
      <c r="B31" s="3" t="s">
        <v>45</v>
      </c>
      <c r="C31" s="28" t="s">
        <v>46</v>
      </c>
      <c r="D31" s="3">
        <v>625.07</v>
      </c>
      <c r="E31" s="25"/>
    </row>
    <row r="32" s="15" customFormat="1" ht="24.95" customHeight="1" spans="1:5">
      <c r="A32" s="3">
        <v>28</v>
      </c>
      <c r="B32" s="3" t="s">
        <v>47</v>
      </c>
      <c r="C32" s="3" t="s">
        <v>32</v>
      </c>
      <c r="D32" s="3">
        <v>534.16</v>
      </c>
      <c r="E32" s="25"/>
    </row>
    <row r="33" s="15" customFormat="1" ht="24.95" customHeight="1" spans="1:5">
      <c r="A33" s="3">
        <v>29</v>
      </c>
      <c r="B33" s="3" t="s">
        <v>47</v>
      </c>
      <c r="C33" s="3" t="s">
        <v>20</v>
      </c>
      <c r="D33" s="3">
        <v>709.91</v>
      </c>
      <c r="E33" s="25"/>
    </row>
    <row r="34" s="15" customFormat="1" ht="24.95" customHeight="1" spans="1:5">
      <c r="A34" s="3">
        <v>30</v>
      </c>
      <c r="B34" s="3" t="s">
        <v>47</v>
      </c>
      <c r="C34" s="4" t="s">
        <v>48</v>
      </c>
      <c r="D34" s="3">
        <v>508.22</v>
      </c>
      <c r="E34" s="25"/>
    </row>
    <row r="35" s="15" customFormat="1" ht="24.95" customHeight="1" spans="1:5">
      <c r="A35" s="3">
        <v>31</v>
      </c>
      <c r="B35" s="3" t="s">
        <v>49</v>
      </c>
      <c r="C35" s="3" t="s">
        <v>50</v>
      </c>
      <c r="D35" s="3">
        <v>279.95</v>
      </c>
      <c r="E35" s="25"/>
    </row>
    <row r="36" s="15" customFormat="1" ht="24.95" customHeight="1" spans="1:5">
      <c r="A36" s="3">
        <v>32</v>
      </c>
      <c r="B36" s="3" t="s">
        <v>49</v>
      </c>
      <c r="C36" s="4" t="s">
        <v>51</v>
      </c>
      <c r="D36" s="3">
        <v>167.35</v>
      </c>
      <c r="E36" s="25"/>
    </row>
    <row r="37" s="15" customFormat="1" ht="37" customHeight="1" spans="1:5">
      <c r="A37" s="3">
        <v>33</v>
      </c>
      <c r="B37" s="3" t="s">
        <v>52</v>
      </c>
      <c r="C37" s="4" t="s">
        <v>20</v>
      </c>
      <c r="D37" s="3">
        <f>-4+363.68</f>
        <v>359.68</v>
      </c>
      <c r="E37" s="26" t="s">
        <v>53</v>
      </c>
    </row>
    <row r="38" s="15" customFormat="1" ht="24.95" customHeight="1" spans="1:5">
      <c r="A38" s="3">
        <v>34</v>
      </c>
      <c r="B38" s="3" t="s">
        <v>52</v>
      </c>
      <c r="C38" s="4" t="s">
        <v>20</v>
      </c>
      <c r="D38" s="3">
        <v>301.48</v>
      </c>
      <c r="E38" s="25"/>
    </row>
    <row r="39" s="15" customFormat="1" ht="24.95" customHeight="1" spans="1:5">
      <c r="A39" s="3">
        <v>35</v>
      </c>
      <c r="B39" s="3" t="s">
        <v>52</v>
      </c>
      <c r="C39" s="28" t="s">
        <v>46</v>
      </c>
      <c r="D39" s="3">
        <f>-3+267.11</f>
        <v>264.11</v>
      </c>
      <c r="E39" s="26" t="s">
        <v>54</v>
      </c>
    </row>
    <row r="40" s="15" customFormat="1" ht="24.95" customHeight="1" spans="1:5">
      <c r="A40" s="3">
        <v>36</v>
      </c>
      <c r="B40" s="3" t="s">
        <v>52</v>
      </c>
      <c r="C40" s="4" t="s">
        <v>55</v>
      </c>
      <c r="D40" s="3">
        <f>-5+200</f>
        <v>195</v>
      </c>
      <c r="E40" s="26" t="s">
        <v>56</v>
      </c>
    </row>
    <row r="41" s="15" customFormat="1" ht="24.95" customHeight="1" spans="1:5">
      <c r="A41" s="3">
        <v>37</v>
      </c>
      <c r="B41" s="3" t="s">
        <v>57</v>
      </c>
      <c r="C41" s="28" t="s">
        <v>17</v>
      </c>
      <c r="D41" s="3">
        <f>363.33-1</f>
        <v>362.33</v>
      </c>
      <c r="E41" s="26" t="s">
        <v>58</v>
      </c>
    </row>
    <row r="42" s="15" customFormat="1" ht="24.95" customHeight="1" spans="1:5">
      <c r="A42" s="3">
        <v>38</v>
      </c>
      <c r="B42" s="3" t="s">
        <v>57</v>
      </c>
      <c r="C42" s="28" t="s">
        <v>20</v>
      </c>
      <c r="D42" s="3">
        <v>331.7</v>
      </c>
      <c r="E42" s="25"/>
    </row>
    <row r="43" s="15" customFormat="1" ht="24.95" customHeight="1" spans="1:5">
      <c r="A43" s="3">
        <v>39</v>
      </c>
      <c r="B43" s="3" t="s">
        <v>57</v>
      </c>
      <c r="C43" s="28" t="s">
        <v>59</v>
      </c>
      <c r="D43" s="3">
        <v>106</v>
      </c>
      <c r="E43" s="25"/>
    </row>
    <row r="44" s="15" customFormat="1" ht="45" customHeight="1" spans="1:5">
      <c r="A44" s="32" t="s">
        <v>60</v>
      </c>
      <c r="B44" s="32"/>
      <c r="C44" s="32"/>
      <c r="D44" s="32"/>
      <c r="E44" s="32"/>
    </row>
    <row r="45" s="16" customFormat="1" ht="15" customHeight="1" spans="1:5">
      <c r="A45" s="12" t="s">
        <v>61</v>
      </c>
      <c r="B45" s="12"/>
      <c r="C45" s="12"/>
      <c r="D45" s="12"/>
      <c r="E45" s="12"/>
    </row>
    <row r="46" s="16" customFormat="1" ht="15" customHeight="1" spans="1:5">
      <c r="A46" s="12" t="s">
        <v>62</v>
      </c>
      <c r="B46" s="12"/>
      <c r="C46" s="12"/>
      <c r="D46" s="12"/>
      <c r="E46" s="12"/>
    </row>
    <row r="47" s="15" customFormat="1" ht="15" customHeight="1" spans="1:6">
      <c r="A47" s="12" t="s">
        <v>63</v>
      </c>
      <c r="B47" s="12"/>
      <c r="C47" s="12"/>
      <c r="D47" s="12"/>
      <c r="E47" s="12"/>
      <c r="F47" s="33"/>
    </row>
    <row r="48" s="15" customFormat="1" ht="15" customHeight="1" spans="6:6">
      <c r="F48" s="33"/>
    </row>
  </sheetData>
  <mergeCells count="6">
    <mergeCell ref="A1:E1"/>
    <mergeCell ref="A4:C4"/>
    <mergeCell ref="A44:E44"/>
    <mergeCell ref="A45:E45"/>
    <mergeCell ref="A46:E46"/>
    <mergeCell ref="A47:E47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P27" sqref="P27"/>
    </sheetView>
  </sheetViews>
  <sheetFormatPr defaultColWidth="9" defaultRowHeight="13.5"/>
  <sheetData>
    <row r="1" ht="20.25" spans="1:11">
      <c r="A1" s="1" t="s">
        <v>64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3" t="s">
        <v>3</v>
      </c>
      <c r="B3" s="4" t="s">
        <v>65</v>
      </c>
      <c r="C3" s="4" t="s">
        <v>66</v>
      </c>
      <c r="D3" s="5" t="s">
        <v>67</v>
      </c>
      <c r="E3" s="5"/>
      <c r="F3" s="5"/>
      <c r="G3" s="6"/>
      <c r="H3" s="5" t="s">
        <v>68</v>
      </c>
      <c r="I3" s="5"/>
      <c r="J3" s="5"/>
      <c r="K3" s="4" t="s">
        <v>69</v>
      </c>
    </row>
    <row r="4" ht="36" spans="1:11">
      <c r="A4" s="3"/>
      <c r="B4" s="4"/>
      <c r="C4" s="4"/>
      <c r="D4" s="7" t="s">
        <v>70</v>
      </c>
      <c r="E4" s="4" t="s">
        <v>71</v>
      </c>
      <c r="F4" s="4" t="s">
        <v>72</v>
      </c>
      <c r="G4" s="4" t="s">
        <v>73</v>
      </c>
      <c r="H4" s="4" t="s">
        <v>74</v>
      </c>
      <c r="I4" s="4" t="s">
        <v>75</v>
      </c>
      <c r="J4" s="4" t="s">
        <v>76</v>
      </c>
      <c r="K4" s="4"/>
    </row>
    <row r="5" spans="1:11">
      <c r="A5" s="3">
        <v>1</v>
      </c>
      <c r="B5" s="4">
        <v>2</v>
      </c>
      <c r="C5" s="3">
        <v>3</v>
      </c>
      <c r="D5" s="4">
        <v>4</v>
      </c>
      <c r="E5" s="3">
        <v>5</v>
      </c>
      <c r="F5" s="4">
        <v>6</v>
      </c>
      <c r="G5" s="4">
        <v>7</v>
      </c>
      <c r="H5" s="3">
        <v>8</v>
      </c>
      <c r="I5" s="4">
        <v>9</v>
      </c>
      <c r="J5" s="3">
        <v>10</v>
      </c>
      <c r="K5" s="3">
        <v>11</v>
      </c>
    </row>
    <row r="6" spans="1:11">
      <c r="A6" s="3" t="s">
        <v>7</v>
      </c>
      <c r="B6" s="8">
        <f t="shared" ref="B6:J6" si="0">SUM(B7:B24)</f>
        <v>684</v>
      </c>
      <c r="C6" s="8">
        <f t="shared" si="0"/>
        <v>16945.38</v>
      </c>
      <c r="D6" s="8">
        <f t="shared" si="0"/>
        <v>16790.38</v>
      </c>
      <c r="E6" s="8">
        <f t="shared" si="0"/>
        <v>0</v>
      </c>
      <c r="F6" s="8">
        <f t="shared" si="0"/>
        <v>0</v>
      </c>
      <c r="G6" s="8">
        <f t="shared" si="0"/>
        <v>155</v>
      </c>
      <c r="H6" s="8">
        <f t="shared" si="0"/>
        <v>5490303.12</v>
      </c>
      <c r="I6" s="8">
        <f t="shared" si="0"/>
        <v>4054011.12</v>
      </c>
      <c r="J6" s="8">
        <f t="shared" si="0"/>
        <v>1436292</v>
      </c>
      <c r="K6" s="14"/>
    </row>
    <row r="7" spans="1:11">
      <c r="A7" s="9" t="s">
        <v>77</v>
      </c>
      <c r="B7" s="4">
        <v>176</v>
      </c>
      <c r="C7" s="4">
        <f t="shared" ref="C7:C24" si="1">D7+G7</f>
        <v>266.64</v>
      </c>
      <c r="D7" s="4">
        <v>266.64</v>
      </c>
      <c r="E7" s="4"/>
      <c r="F7" s="4"/>
      <c r="G7" s="4"/>
      <c r="H7" s="4">
        <f t="shared" ref="H7:H24" si="2">I7+J7</f>
        <v>86391.36</v>
      </c>
      <c r="I7" s="4">
        <f t="shared" ref="I7:I23" si="3">C7*324</f>
        <v>86391.36</v>
      </c>
      <c r="J7" s="4"/>
      <c r="K7" s="14"/>
    </row>
    <row r="8" spans="1:11">
      <c r="A8" s="9" t="s">
        <v>78</v>
      </c>
      <c r="B8" s="4">
        <v>0</v>
      </c>
      <c r="C8" s="4">
        <f t="shared" si="1"/>
        <v>0</v>
      </c>
      <c r="D8" s="4">
        <v>0</v>
      </c>
      <c r="E8" s="4"/>
      <c r="F8" s="4"/>
      <c r="G8" s="4"/>
      <c r="H8" s="4">
        <f t="shared" si="2"/>
        <v>0</v>
      </c>
      <c r="I8" s="4">
        <f t="shared" si="3"/>
        <v>0</v>
      </c>
      <c r="J8" s="4"/>
      <c r="K8" s="14"/>
    </row>
    <row r="9" spans="1:11">
      <c r="A9" s="9" t="s">
        <v>19</v>
      </c>
      <c r="B9" s="4">
        <v>18</v>
      </c>
      <c r="C9" s="4">
        <f t="shared" si="1"/>
        <v>764.07</v>
      </c>
      <c r="D9" s="4">
        <v>764.07</v>
      </c>
      <c r="E9" s="4"/>
      <c r="F9" s="4"/>
      <c r="G9" s="4"/>
      <c r="H9" s="4">
        <f t="shared" si="2"/>
        <v>247558.68</v>
      </c>
      <c r="I9" s="4">
        <f t="shared" si="3"/>
        <v>247558.68</v>
      </c>
      <c r="J9" s="4"/>
      <c r="K9" s="14"/>
    </row>
    <row r="10" spans="1:11">
      <c r="A10" s="9" t="s">
        <v>37</v>
      </c>
      <c r="B10" s="4">
        <v>24</v>
      </c>
      <c r="C10" s="4">
        <f t="shared" si="1"/>
        <v>229.58</v>
      </c>
      <c r="D10" s="4">
        <v>229.58</v>
      </c>
      <c r="E10" s="4"/>
      <c r="F10" s="4"/>
      <c r="G10" s="4"/>
      <c r="H10" s="4">
        <f t="shared" si="2"/>
        <v>74383.92</v>
      </c>
      <c r="I10" s="4">
        <f t="shared" si="3"/>
        <v>74383.92</v>
      </c>
      <c r="J10" s="4"/>
      <c r="K10" s="14"/>
    </row>
    <row r="11" spans="1:11">
      <c r="A11" s="9" t="s">
        <v>11</v>
      </c>
      <c r="B11" s="4">
        <v>126</v>
      </c>
      <c r="C11" s="4">
        <f t="shared" si="1"/>
        <v>821.36</v>
      </c>
      <c r="D11" s="4">
        <v>821.36</v>
      </c>
      <c r="E11" s="4"/>
      <c r="F11" s="4"/>
      <c r="G11" s="4"/>
      <c r="H11" s="4">
        <f t="shared" si="2"/>
        <v>266120.64</v>
      </c>
      <c r="I11" s="4">
        <f t="shared" si="3"/>
        <v>266120.64</v>
      </c>
      <c r="J11" s="4"/>
      <c r="K11" s="14"/>
    </row>
    <row r="12" spans="1:11">
      <c r="A12" s="9" t="s">
        <v>38</v>
      </c>
      <c r="B12" s="4">
        <v>52</v>
      </c>
      <c r="C12" s="4">
        <f t="shared" si="1"/>
        <v>1737.46</v>
      </c>
      <c r="D12" s="4">
        <f>1749.46-12</f>
        <v>1737.46</v>
      </c>
      <c r="E12" s="4"/>
      <c r="F12" s="4"/>
      <c r="G12" s="4"/>
      <c r="H12" s="4">
        <f t="shared" si="2"/>
        <v>562937.04</v>
      </c>
      <c r="I12" s="4">
        <f t="shared" si="3"/>
        <v>562937.04</v>
      </c>
      <c r="J12" s="4"/>
      <c r="K12" s="14"/>
    </row>
    <row r="13" spans="1:11">
      <c r="A13" s="9" t="s">
        <v>49</v>
      </c>
      <c r="B13" s="4">
        <v>26</v>
      </c>
      <c r="C13" s="4">
        <f t="shared" si="1"/>
        <v>505.47</v>
      </c>
      <c r="D13" s="4">
        <v>505.47</v>
      </c>
      <c r="E13" s="4"/>
      <c r="F13" s="4"/>
      <c r="G13" s="4"/>
      <c r="H13" s="4">
        <f t="shared" si="2"/>
        <v>163772.28</v>
      </c>
      <c r="I13" s="4">
        <f t="shared" si="3"/>
        <v>163772.28</v>
      </c>
      <c r="J13" s="4"/>
      <c r="K13" s="14"/>
    </row>
    <row r="14" spans="1:11">
      <c r="A14" s="9" t="s">
        <v>52</v>
      </c>
      <c r="B14" s="4">
        <v>29</v>
      </c>
      <c r="C14" s="4">
        <f t="shared" si="1"/>
        <v>1160</v>
      </c>
      <c r="D14" s="4">
        <f>1172-12</f>
        <v>1160</v>
      </c>
      <c r="E14" s="4"/>
      <c r="F14" s="4"/>
      <c r="G14" s="4"/>
      <c r="H14" s="4">
        <f t="shared" si="2"/>
        <v>375840</v>
      </c>
      <c r="I14" s="4">
        <f t="shared" si="3"/>
        <v>375840</v>
      </c>
      <c r="J14" s="4"/>
      <c r="K14" s="14"/>
    </row>
    <row r="15" spans="1:11">
      <c r="A15" s="9" t="s">
        <v>31</v>
      </c>
      <c r="B15" s="4">
        <v>6</v>
      </c>
      <c r="C15" s="4">
        <f t="shared" si="1"/>
        <v>64.7</v>
      </c>
      <c r="D15" s="4">
        <v>64.7</v>
      </c>
      <c r="E15" s="4"/>
      <c r="F15" s="4"/>
      <c r="G15" s="4"/>
      <c r="H15" s="4">
        <f t="shared" si="2"/>
        <v>20962.8</v>
      </c>
      <c r="I15" s="4">
        <f t="shared" si="3"/>
        <v>20962.8</v>
      </c>
      <c r="J15" s="4"/>
      <c r="K15" s="14"/>
    </row>
    <row r="16" spans="1:11">
      <c r="A16" s="9" t="s">
        <v>15</v>
      </c>
      <c r="B16" s="4">
        <v>11</v>
      </c>
      <c r="C16" s="4">
        <f t="shared" si="1"/>
        <v>267.95</v>
      </c>
      <c r="D16" s="4">
        <f>277.95-10</f>
        <v>267.95</v>
      </c>
      <c r="E16" s="4"/>
      <c r="F16" s="4"/>
      <c r="G16" s="4"/>
      <c r="H16" s="4">
        <f t="shared" si="2"/>
        <v>86815.8</v>
      </c>
      <c r="I16" s="4">
        <f t="shared" si="3"/>
        <v>86815.8</v>
      </c>
      <c r="J16" s="4"/>
      <c r="K16" s="14"/>
    </row>
    <row r="17" spans="1:11">
      <c r="A17" s="9" t="s">
        <v>45</v>
      </c>
      <c r="B17" s="4">
        <v>30</v>
      </c>
      <c r="C17" s="4">
        <f t="shared" si="1"/>
        <v>680.12</v>
      </c>
      <c r="D17" s="4">
        <v>680.12</v>
      </c>
      <c r="E17" s="4"/>
      <c r="F17" s="4"/>
      <c r="G17" s="4"/>
      <c r="H17" s="4">
        <f t="shared" si="2"/>
        <v>220358.88</v>
      </c>
      <c r="I17" s="4">
        <f t="shared" si="3"/>
        <v>220358.88</v>
      </c>
      <c r="J17" s="4"/>
      <c r="K17" s="14"/>
    </row>
    <row r="18" spans="1:11">
      <c r="A18" s="9" t="s">
        <v>47</v>
      </c>
      <c r="B18" s="4">
        <v>29</v>
      </c>
      <c r="C18" s="4">
        <f t="shared" si="1"/>
        <v>1773.56</v>
      </c>
      <c r="D18" s="4">
        <v>1773.56</v>
      </c>
      <c r="E18" s="4"/>
      <c r="F18" s="4"/>
      <c r="G18" s="4"/>
      <c r="H18" s="4">
        <f t="shared" si="2"/>
        <v>574633.44</v>
      </c>
      <c r="I18" s="4">
        <f t="shared" si="3"/>
        <v>574633.44</v>
      </c>
      <c r="J18" s="4"/>
      <c r="K18" s="14"/>
    </row>
    <row r="19" spans="1:11">
      <c r="A19" s="9" t="s">
        <v>57</v>
      </c>
      <c r="B19" s="4">
        <v>40</v>
      </c>
      <c r="C19" s="4">
        <f t="shared" si="1"/>
        <v>839.1</v>
      </c>
      <c r="D19" s="4">
        <f>840.1-1</f>
        <v>839.1</v>
      </c>
      <c r="E19" s="4"/>
      <c r="F19" s="4"/>
      <c r="G19" s="4"/>
      <c r="H19" s="4">
        <f t="shared" si="2"/>
        <v>271868.4</v>
      </c>
      <c r="I19" s="4">
        <f t="shared" si="3"/>
        <v>271868.4</v>
      </c>
      <c r="J19" s="4"/>
      <c r="K19" s="14"/>
    </row>
    <row r="20" spans="1:11">
      <c r="A20" s="9" t="s">
        <v>33</v>
      </c>
      <c r="B20" s="4">
        <v>69</v>
      </c>
      <c r="C20" s="4">
        <f t="shared" si="1"/>
        <v>1012.52</v>
      </c>
      <c r="D20" s="4">
        <v>1012.52</v>
      </c>
      <c r="E20" s="4"/>
      <c r="F20" s="4"/>
      <c r="G20" s="4"/>
      <c r="H20" s="4">
        <f t="shared" si="2"/>
        <v>328056.48</v>
      </c>
      <c r="I20" s="4">
        <f t="shared" si="3"/>
        <v>328056.48</v>
      </c>
      <c r="J20" s="4"/>
      <c r="K20" s="14"/>
    </row>
    <row r="21" spans="1:11">
      <c r="A21" s="9" t="s">
        <v>79</v>
      </c>
      <c r="B21" s="4">
        <v>6</v>
      </c>
      <c r="C21" s="4">
        <f t="shared" si="1"/>
        <v>8.8</v>
      </c>
      <c r="D21" s="4">
        <v>8.8</v>
      </c>
      <c r="E21" s="4"/>
      <c r="F21" s="4"/>
      <c r="G21" s="4"/>
      <c r="H21" s="4">
        <f t="shared" si="2"/>
        <v>2851.2</v>
      </c>
      <c r="I21" s="4">
        <f t="shared" si="3"/>
        <v>2851.2</v>
      </c>
      <c r="J21" s="4"/>
      <c r="K21" s="14"/>
    </row>
    <row r="22" spans="1:11">
      <c r="A22" s="9" t="s">
        <v>22</v>
      </c>
      <c r="B22" s="4">
        <v>39</v>
      </c>
      <c r="C22" s="4">
        <f t="shared" si="1"/>
        <v>1120.07</v>
      </c>
      <c r="D22" s="4">
        <f>1140.07-20</f>
        <v>1120.07</v>
      </c>
      <c r="E22" s="4"/>
      <c r="F22" s="4"/>
      <c r="G22" s="4"/>
      <c r="H22" s="4">
        <f t="shared" si="2"/>
        <v>362902.68</v>
      </c>
      <c r="I22" s="4">
        <f t="shared" si="3"/>
        <v>362902.68</v>
      </c>
      <c r="J22" s="4"/>
      <c r="K22" s="14"/>
    </row>
    <row r="23" spans="1:11">
      <c r="A23" s="9" t="s">
        <v>44</v>
      </c>
      <c r="B23" s="4">
        <v>2</v>
      </c>
      <c r="C23" s="4">
        <f t="shared" si="1"/>
        <v>1260.98</v>
      </c>
      <c r="D23" s="4">
        <v>1260.98</v>
      </c>
      <c r="E23" s="4"/>
      <c r="F23" s="4"/>
      <c r="G23" s="4"/>
      <c r="H23" s="4">
        <f t="shared" si="2"/>
        <v>408557.52</v>
      </c>
      <c r="I23" s="4">
        <f t="shared" si="3"/>
        <v>408557.52</v>
      </c>
      <c r="J23" s="4"/>
      <c r="K23" s="14"/>
    </row>
    <row r="24" spans="1:11">
      <c r="A24" s="9" t="s">
        <v>80</v>
      </c>
      <c r="B24" s="4">
        <v>1</v>
      </c>
      <c r="C24" s="4">
        <f t="shared" si="1"/>
        <v>4433</v>
      </c>
      <c r="D24" s="4">
        <f>4283-5</f>
        <v>4278</v>
      </c>
      <c r="E24" s="4"/>
      <c r="F24" s="4"/>
      <c r="G24" s="4">
        <v>155</v>
      </c>
      <c r="H24" s="4">
        <f t="shared" si="2"/>
        <v>1436292</v>
      </c>
      <c r="I24" s="4"/>
      <c r="J24" s="4">
        <f>C24*324</f>
        <v>1436292</v>
      </c>
      <c r="K24" s="14"/>
    </row>
    <row r="25" spans="1:11">
      <c r="A25" s="10" t="s">
        <v>81</v>
      </c>
      <c r="B25" s="10"/>
      <c r="C25" s="11"/>
      <c r="D25" s="11"/>
      <c r="E25" s="11"/>
      <c r="F25" s="11"/>
      <c r="G25" s="11"/>
      <c r="H25" s="11"/>
      <c r="I25" s="11"/>
      <c r="J25" s="11"/>
      <c r="K25" s="11"/>
    </row>
    <row r="26" spans="1:11">
      <c r="A26" s="12" t="s">
        <v>61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  <row r="27" spans="1:11">
      <c r="A27" s="13" t="s">
        <v>62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</row>
    <row r="28" spans="1:11">
      <c r="A28" s="13" t="s">
        <v>82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</row>
    <row r="29" spans="1:11">
      <c r="A29" s="13" t="s">
        <v>83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</row>
  </sheetData>
  <mergeCells count="12">
    <mergeCell ref="A1:K1"/>
    <mergeCell ref="D3:G3"/>
    <mergeCell ref="H3:J3"/>
    <mergeCell ref="A25:K25"/>
    <mergeCell ref="A26:K26"/>
    <mergeCell ref="A27:K27"/>
    <mergeCell ref="A28:K28"/>
    <mergeCell ref="A29:K29"/>
    <mergeCell ref="A3:A4"/>
    <mergeCell ref="B3:B4"/>
    <mergeCell ref="C3:C4"/>
    <mergeCell ref="K3:K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上海市崇明区新河镇人民政府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陈磊琼r</dc:creator>
  <cp:lastModifiedBy>WPS_455437623</cp:lastModifiedBy>
  <dcterms:created xsi:type="dcterms:W3CDTF">2025-04-08T07:35:12Z</dcterms:created>
  <dcterms:modified xsi:type="dcterms:W3CDTF">2025-04-08T07:35:43Z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