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00"/>
  </bookViews>
  <sheets>
    <sheet name="封面" sheetId="1" r:id="rId1"/>
    <sheet name="1.1" sheetId="2" r:id="rId2"/>
    <sheet name="1.2" sheetId="3" r:id="rId3"/>
    <sheet name="1.3" sheetId="4" r:id="rId4"/>
    <sheet name="2.1" sheetId="5" r:id="rId5"/>
    <sheet name="2.2" sheetId="6" r:id="rId6"/>
    <sheet name="3.1" sheetId="7" r:id="rId7"/>
    <sheet name="3.2" sheetId="8" r:id="rId8"/>
    <sheet name="4.1" sheetId="9" r:id="rId9"/>
    <sheet name="4.2" sheetId="10" r:id="rId10"/>
    <sheet name="5.1" sheetId="11" r:id="rId11"/>
    <sheet name="5.2" sheetId="12" r:id="rId12"/>
    <sheet name="5.3" sheetId="13" r:id="rId13"/>
    <sheet name="5.4" sheetId="14" r:id="rId14"/>
  </sheets>
  <calcPr calcId="144525"/>
</workbook>
</file>

<file path=xl/sharedStrings.xml><?xml version="1.0" encoding="utf-8"?>
<sst xmlns="http://schemas.openxmlformats.org/spreadsheetml/2006/main" count="498" uniqueCount="397">
  <si>
    <t>目         录</t>
  </si>
  <si>
    <t>编报单位：</t>
  </si>
  <si>
    <t xml:space="preserve">上海市崇明区新村乡人民政府 </t>
  </si>
  <si>
    <t>2023年一般公共预算收入决算情况表</t>
  </si>
  <si>
    <t>2023年一般公共预算支出决算情况表</t>
  </si>
  <si>
    <t>2023年一般公共预算基本支出决算情况表</t>
  </si>
  <si>
    <t>2023年政府性基金收入决算情况表</t>
  </si>
  <si>
    <t>2023年政府性基金支出决算情况表</t>
  </si>
  <si>
    <t>2023年国有资本收入决算表</t>
  </si>
  <si>
    <t>2023年国有资本支出决算表</t>
  </si>
  <si>
    <t>2023年社会保险基金收入决算情况表</t>
  </si>
  <si>
    <t>2023年社会保险基金支出决算情况表</t>
  </si>
  <si>
    <t>2023年乡镇对村级转移支付决算情况表</t>
  </si>
  <si>
    <t>2023年“三公”经费决算情况表</t>
  </si>
  <si>
    <t>2023年乡镇基本建设支出决算情况表</t>
  </si>
  <si>
    <t>2023年政府收支决算情况说明</t>
  </si>
  <si>
    <t>单位：万元(列至佰元)</t>
  </si>
  <si>
    <t>项    目</t>
  </si>
  <si>
    <t>年初预算数</t>
  </si>
  <si>
    <t>经人大批准的调整后预算数</t>
  </si>
  <si>
    <t>决算数</t>
  </si>
  <si>
    <t>决算数为调整后预算数的%</t>
  </si>
  <si>
    <t>上年决算数</t>
  </si>
  <si>
    <t>决算数为上年决算数的%</t>
  </si>
  <si>
    <r>
      <rPr>
        <sz val="11"/>
        <rFont val="Sylfaen"/>
        <charset val="134"/>
      </rPr>
      <t xml:space="preserve">  1.</t>
    </r>
    <r>
      <rPr>
        <sz val="11"/>
        <rFont val="宋体"/>
        <charset val="134"/>
      </rPr>
      <t>一般性转移支付</t>
    </r>
  </si>
  <si>
    <r>
      <rPr>
        <sz val="11"/>
        <rFont val="Sylfaen"/>
        <charset val="134"/>
      </rPr>
      <t xml:space="preserve">  2.</t>
    </r>
    <r>
      <rPr>
        <sz val="11"/>
        <rFont val="宋体"/>
        <charset val="134"/>
      </rPr>
      <t>专项转移支付</t>
    </r>
  </si>
  <si>
    <t>一般公共预算收入合计</t>
  </si>
  <si>
    <t>上年结转收入</t>
  </si>
  <si>
    <t>动用预算稳定调节基金</t>
  </si>
  <si>
    <t>总    计</t>
  </si>
  <si>
    <t>科目编码</t>
  </si>
  <si>
    <t>一般公共服务支出</t>
  </si>
  <si>
    <t>人大事务</t>
  </si>
  <si>
    <t>2010104</t>
  </si>
  <si>
    <t>人大会议</t>
  </si>
  <si>
    <t>2010108</t>
  </si>
  <si>
    <t>代表工作</t>
  </si>
  <si>
    <t>2010199</t>
  </si>
  <si>
    <t>其他人大事务支出</t>
  </si>
  <si>
    <t>政府办公厅（室）及相关机构事务</t>
  </si>
  <si>
    <t>2010301</t>
  </si>
  <si>
    <t>行政运行</t>
  </si>
  <si>
    <t>2010302</t>
  </si>
  <si>
    <t>一般行政管理事务</t>
  </si>
  <si>
    <t>财政事务</t>
  </si>
  <si>
    <t>2010699</t>
  </si>
  <si>
    <t>其他财政事务支出</t>
  </si>
  <si>
    <t>组织事务</t>
  </si>
  <si>
    <t>2013299</t>
  </si>
  <si>
    <t>其他组织事务支出</t>
  </si>
  <si>
    <t>其他共产党事务支出</t>
  </si>
  <si>
    <t>2013650</t>
  </si>
  <si>
    <t>事业运行</t>
  </si>
  <si>
    <t>2013699</t>
  </si>
  <si>
    <t>其他一般公共服务支出</t>
  </si>
  <si>
    <t>2019999</t>
  </si>
  <si>
    <t>教育支出</t>
  </si>
  <si>
    <t>其他教育支出</t>
  </si>
  <si>
    <t>2059999</t>
  </si>
  <si>
    <t>科学技术支出</t>
  </si>
  <si>
    <t>其他科学技术支出</t>
  </si>
  <si>
    <t>2069999</t>
  </si>
  <si>
    <t>文化旅游体育与传媒支出</t>
  </si>
  <si>
    <t>文化和旅游</t>
  </si>
  <si>
    <t>2070109</t>
  </si>
  <si>
    <t>群众文化</t>
  </si>
  <si>
    <t>其他文化和旅游支出</t>
  </si>
  <si>
    <t>体育</t>
  </si>
  <si>
    <t>2070308</t>
  </si>
  <si>
    <t>群众体育</t>
  </si>
  <si>
    <t>新闻出版电影</t>
  </si>
  <si>
    <t>2070699</t>
  </si>
  <si>
    <t>其他新闻出版电影支出</t>
  </si>
  <si>
    <t>其他文化旅游体育与传媒支出</t>
  </si>
  <si>
    <t>2079999</t>
  </si>
  <si>
    <t>社会保障和就业支出</t>
  </si>
  <si>
    <t>20801</t>
  </si>
  <si>
    <t>人力资源和社会保障管理事务</t>
  </si>
  <si>
    <t>2080102</t>
  </si>
  <si>
    <t>民政管理事务</t>
  </si>
  <si>
    <t>2080299</t>
  </si>
  <si>
    <t>其他民政管理事务支出</t>
  </si>
  <si>
    <t>行政事业单位养老支出</t>
  </si>
  <si>
    <t>2080501</t>
  </si>
  <si>
    <t>行政单位离退休</t>
  </si>
  <si>
    <t>2080502</t>
  </si>
  <si>
    <t>事业单位离退休</t>
  </si>
  <si>
    <t>2080505</t>
  </si>
  <si>
    <t>机关事业单位基本养老保险缴费支出</t>
  </si>
  <si>
    <t>2080506</t>
  </si>
  <si>
    <t>机关事业单位职业年金缴费支出</t>
  </si>
  <si>
    <t>就业补助</t>
  </si>
  <si>
    <t>2080704</t>
  </si>
  <si>
    <t>社会保险补贴</t>
  </si>
  <si>
    <t>2080799</t>
  </si>
  <si>
    <t>其他就业补助支出</t>
  </si>
  <si>
    <t>抚恤</t>
  </si>
  <si>
    <t>2080802</t>
  </si>
  <si>
    <t>伤残抚恤</t>
  </si>
  <si>
    <t>2080803</t>
  </si>
  <si>
    <t>在乡复员、退伍军人生活补助</t>
  </si>
  <si>
    <t>义务兵优待</t>
  </si>
  <si>
    <t>2080899</t>
  </si>
  <si>
    <t>其他优抚支出</t>
  </si>
  <si>
    <t>20809</t>
  </si>
  <si>
    <t>退役安置</t>
  </si>
  <si>
    <t>2080999</t>
  </si>
  <si>
    <t>其他退役安置支出</t>
  </si>
  <si>
    <t>社会福利</t>
  </si>
  <si>
    <t>2081002</t>
  </si>
  <si>
    <t>老年福利</t>
  </si>
  <si>
    <t>2081004</t>
  </si>
  <si>
    <t>殡葬</t>
  </si>
  <si>
    <t>2081006</t>
  </si>
  <si>
    <t>养老服务</t>
  </si>
  <si>
    <t>2081099</t>
  </si>
  <si>
    <t>其他社会福利支出</t>
  </si>
  <si>
    <t>残疾人事业</t>
  </si>
  <si>
    <t>2081104</t>
  </si>
  <si>
    <t>残疾人康复</t>
  </si>
  <si>
    <t>2081105</t>
  </si>
  <si>
    <t>残疾人就业</t>
  </si>
  <si>
    <t>2081199</t>
  </si>
  <si>
    <t>其他残疾人事业支出</t>
  </si>
  <si>
    <t>红十字事业</t>
  </si>
  <si>
    <t>2081699</t>
  </si>
  <si>
    <t>其他红十字事业支出</t>
  </si>
  <si>
    <t>最低生活保障</t>
  </si>
  <si>
    <t>2081901</t>
  </si>
  <si>
    <t>城市最低生活保障金支出</t>
  </si>
  <si>
    <t>临时救助</t>
  </si>
  <si>
    <t>2082001</t>
  </si>
  <si>
    <t>临时救助支出</t>
  </si>
  <si>
    <t>特困人员救助供养</t>
  </si>
  <si>
    <t>2082102</t>
  </si>
  <si>
    <t>农村特困人员救助供养支出</t>
  </si>
  <si>
    <t>其他生活救助</t>
  </si>
  <si>
    <t>2082501</t>
  </si>
  <si>
    <t>其他城市生活救助</t>
  </si>
  <si>
    <t>2082502</t>
  </si>
  <si>
    <t>其他农村生活救助</t>
  </si>
  <si>
    <t>退役军人管理事务</t>
  </si>
  <si>
    <t>2082899</t>
  </si>
  <si>
    <t>其他退役军人事务管理支出</t>
  </si>
  <si>
    <t>其他社会保障和就业支出</t>
  </si>
  <si>
    <t>2089999</t>
  </si>
  <si>
    <t>卫生健康支出</t>
  </si>
  <si>
    <t>计划生育事务</t>
  </si>
  <si>
    <t>2100799</t>
  </si>
  <si>
    <t>其他计划生育事务支出</t>
  </si>
  <si>
    <t>行政事业单位医疗</t>
  </si>
  <si>
    <t>2101101</t>
  </si>
  <si>
    <t>行政单位医疗</t>
  </si>
  <si>
    <t>2101102</t>
  </si>
  <si>
    <t>事业单位医疗</t>
  </si>
  <si>
    <t>医疗救助</t>
  </si>
  <si>
    <t>2101301</t>
  </si>
  <si>
    <t>城乡医疗救助</t>
  </si>
  <si>
    <t>2101399</t>
  </si>
  <si>
    <t>其他医疗救助支出</t>
  </si>
  <si>
    <t>优抚对象医疗</t>
  </si>
  <si>
    <t>2101401</t>
  </si>
  <si>
    <t>优抚对象医疗补助</t>
  </si>
  <si>
    <t>老龄卫生健康事务</t>
  </si>
  <si>
    <t>2101601</t>
  </si>
  <si>
    <t>其他卫生健康支出</t>
  </si>
  <si>
    <t>2109999</t>
  </si>
  <si>
    <t>节能环保支出</t>
  </si>
  <si>
    <t>环境保护管理事务</t>
  </si>
  <si>
    <t>2110199</t>
  </si>
  <si>
    <t>其他环境保护管理事务支出</t>
  </si>
  <si>
    <t>自然生态保护</t>
  </si>
  <si>
    <t>2110402</t>
  </si>
  <si>
    <t>农村环境保护</t>
  </si>
  <si>
    <t>2110499</t>
  </si>
  <si>
    <t>其他自然生态保护支出</t>
  </si>
  <si>
    <t>污染减排</t>
  </si>
  <si>
    <t>2111103</t>
  </si>
  <si>
    <t>减排专项支出</t>
  </si>
  <si>
    <t>2111199</t>
  </si>
  <si>
    <t>其他污染减排支出</t>
  </si>
  <si>
    <t>城乡社区支出</t>
  </si>
  <si>
    <t>城乡社区管理事务</t>
  </si>
  <si>
    <t>2120101</t>
  </si>
  <si>
    <t>2120104</t>
  </si>
  <si>
    <t>城管执法</t>
  </si>
  <si>
    <t>2120199</t>
  </si>
  <si>
    <t>其他城乡社区管理事务支出</t>
  </si>
  <si>
    <t>城乡社区公共设施</t>
  </si>
  <si>
    <t>2120399</t>
  </si>
  <si>
    <t>其他城乡社区公共设施支出</t>
  </si>
  <si>
    <t>城乡社区环境卫生</t>
  </si>
  <si>
    <t>2120501</t>
  </si>
  <si>
    <t>其他城乡社区支出</t>
  </si>
  <si>
    <t>2129999</t>
  </si>
  <si>
    <t>农林水支出</t>
  </si>
  <si>
    <t>农业农村</t>
  </si>
  <si>
    <t>2130104</t>
  </si>
  <si>
    <t>2130106</t>
  </si>
  <si>
    <t>科技转化与推广服务</t>
  </si>
  <si>
    <t>2130108</t>
  </si>
  <si>
    <t>病虫害控制</t>
  </si>
  <si>
    <t>2130109</t>
  </si>
  <si>
    <t>农产品质量安全</t>
  </si>
  <si>
    <t>2130112</t>
  </si>
  <si>
    <t>行业业务管理</t>
  </si>
  <si>
    <t>2130122</t>
  </si>
  <si>
    <t>农业生产发展</t>
  </si>
  <si>
    <t>2130124</t>
  </si>
  <si>
    <t>农村合作经济</t>
  </si>
  <si>
    <t>2130135</t>
  </si>
  <si>
    <t>农业资源保护修复与利用</t>
  </si>
  <si>
    <t>2130153</t>
  </si>
  <si>
    <t>农田建设</t>
  </si>
  <si>
    <t>2130199</t>
  </si>
  <si>
    <t>其他农业农村支出</t>
  </si>
  <si>
    <t>林业和草原</t>
  </si>
  <si>
    <t>2130202</t>
  </si>
  <si>
    <t>2130204</t>
  </si>
  <si>
    <t>事业机构</t>
  </si>
  <si>
    <t>2130205</t>
  </si>
  <si>
    <t>森林资源培育</t>
  </si>
  <si>
    <t>2130207</t>
  </si>
  <si>
    <t>森林资源管理</t>
  </si>
  <si>
    <t>2130209</t>
  </si>
  <si>
    <t>森林生态效益补偿</t>
  </si>
  <si>
    <t>2130211</t>
  </si>
  <si>
    <t>动植物保护</t>
  </si>
  <si>
    <t>2130299</t>
  </si>
  <si>
    <t>其他林业和草原支出</t>
  </si>
  <si>
    <t>水利</t>
  </si>
  <si>
    <t>2130304</t>
  </si>
  <si>
    <t>水利行业业务管理</t>
  </si>
  <si>
    <t>2130305</t>
  </si>
  <si>
    <t>水利工程建设</t>
  </si>
  <si>
    <t>2130306</t>
  </si>
  <si>
    <t>水利工程运行与维护</t>
  </si>
  <si>
    <t>2130314</t>
  </si>
  <si>
    <t>防汛</t>
  </si>
  <si>
    <t>2130399</t>
  </si>
  <si>
    <t>其他水利支出</t>
  </si>
  <si>
    <t>农村综合改革</t>
  </si>
  <si>
    <t>2130701</t>
  </si>
  <si>
    <t>对村级公益事业建设的补助</t>
  </si>
  <si>
    <t>2130706</t>
  </si>
  <si>
    <t>对村集体经济组织的补助</t>
  </si>
  <si>
    <t>交通运输支出</t>
  </si>
  <si>
    <t>公路水路运输</t>
  </si>
  <si>
    <t>2140106</t>
  </si>
  <si>
    <t>公路养护</t>
  </si>
  <si>
    <t>2140199</t>
  </si>
  <si>
    <t>其他公路水路运输支出</t>
  </si>
  <si>
    <t>资源勘探工业信息等支出</t>
  </si>
  <si>
    <t>支持中小企业发展和管理支出</t>
  </si>
  <si>
    <t>2150899</t>
  </si>
  <si>
    <t>其他支持中小企业发展和管理支出</t>
  </si>
  <si>
    <t>商业服务业等支出</t>
  </si>
  <si>
    <t>商业流通事务</t>
  </si>
  <si>
    <t>2160299</t>
  </si>
  <si>
    <t>其他商业流通事务支出</t>
  </si>
  <si>
    <t>其他商业服务业等支出</t>
  </si>
  <si>
    <t>2169999</t>
  </si>
  <si>
    <t>援助其他地区支出</t>
  </si>
  <si>
    <t>21906</t>
  </si>
  <si>
    <t>住房保障支出</t>
  </si>
  <si>
    <t>保障性安居工程支出</t>
  </si>
  <si>
    <t>2210105</t>
  </si>
  <si>
    <t>农村危房改造</t>
  </si>
  <si>
    <t>住房改革支出</t>
  </si>
  <si>
    <t>2210201</t>
  </si>
  <si>
    <t>住房公积金</t>
  </si>
  <si>
    <t>2210203</t>
  </si>
  <si>
    <t>购房补贴</t>
  </si>
  <si>
    <t>粮油物资储备支出</t>
  </si>
  <si>
    <t>粮油储备</t>
  </si>
  <si>
    <t>2220401</t>
  </si>
  <si>
    <t>储备粮油补贴</t>
  </si>
  <si>
    <t>一般公共预算支出合计</t>
  </si>
  <si>
    <t>调出资金</t>
  </si>
  <si>
    <t>补充预算稳定调节基金</t>
  </si>
  <si>
    <t>结转下年支出</t>
  </si>
  <si>
    <t>上解支出</t>
  </si>
  <si>
    <t>单位：万元（列至佰元）</t>
  </si>
  <si>
    <t>说    明</t>
  </si>
  <si>
    <t>机关工资福利支出</t>
  </si>
  <si>
    <t>反映机关和参照公务员法管理的事业单位（以下简称参公事业单位）开支的在职职工和编制空额内长期聘用人员的各类劳动报酬，以及为上述人员缴纳的各项社会保险费等</t>
  </si>
  <si>
    <t>其中：工资奖金津补贴</t>
  </si>
  <si>
    <t>反映机关和参公事业单位按规定发放的基本工资、津贴补贴、奖金</t>
  </si>
  <si>
    <t xml:space="preserve">     社会保障缴费</t>
  </si>
  <si>
    <t>反映机关和参公事业单位为职工缴纳的基本养老保险缴费、职工基本医疗保险缴费、公务员医疗补助缴费，以及失业、工伤、生育和其他社会保障缴费</t>
  </si>
  <si>
    <t xml:space="preserve">     住房公积金</t>
  </si>
  <si>
    <t>反映机关和参公事业单位按规定比例为职工缴纳的住房公积金</t>
  </si>
  <si>
    <t xml:space="preserve">     其他工资福利支出</t>
  </si>
  <si>
    <t>反映机关和参公事业单位其他工资福利支出</t>
  </si>
  <si>
    <t>机关商品和服务支出</t>
  </si>
  <si>
    <t>反映机关和参公事业单位购买商品和服务的支出</t>
  </si>
  <si>
    <t>其中：办公经费</t>
  </si>
  <si>
    <t>反映机关和参公事业单位的办公费、印刷费、手续费、水费、电费、邮电费、物业管理费、差旅费、租赁费、工会经费、福利费、其他交通费用等</t>
  </si>
  <si>
    <t xml:space="preserve">     会议费</t>
  </si>
  <si>
    <t>反映机关和参公事业单位在会议期间按规定开支的住宿费、伙食费、会议场地租金、交通费、文件印刷费、医药费等</t>
  </si>
  <si>
    <t xml:space="preserve">     培训费</t>
  </si>
  <si>
    <t>反映机关和参公事业单位除因公出国（境）培训费以外的各类培训支出</t>
  </si>
  <si>
    <t xml:space="preserve">     专用材料购置费</t>
  </si>
  <si>
    <t>反映机关和参公事业单位不纳入固定资产核算范围的专用材料费、被装购置费、专用燃料费</t>
  </si>
  <si>
    <t xml:space="preserve">     委托业务费</t>
  </si>
  <si>
    <t>反映机关和参公事业单位的咨询费、劳务费、委托业务费</t>
  </si>
  <si>
    <t xml:space="preserve">     公务接待费</t>
  </si>
  <si>
    <t>反映机关和参公事业单位按规定开支的各类公务接待（含外宾接待）费用</t>
  </si>
  <si>
    <t xml:space="preserve">     因公出国（境）费用</t>
  </si>
  <si>
    <t>反映机关和参公事业单位公务出国（境）的国际旅费、国外城市间交通费、住宿费、伙食费、培训费、公杂费等支出</t>
  </si>
  <si>
    <t xml:space="preserve">     公务用车运行维护费</t>
  </si>
  <si>
    <t>反映机关和参公事业单位按规定保留的公务用车燃料费、维修费、过桥过路费、保险费等支出</t>
  </si>
  <si>
    <t xml:space="preserve">     维修（护）费</t>
  </si>
  <si>
    <t>反映机关和参公事业单位日常开支的固定资产（不包括车船等交通工具）修理和维护费用，网络信息系统运行与维护费用，以及按规定提取的修购基金</t>
  </si>
  <si>
    <t xml:space="preserve">     其他商品和服务支出</t>
  </si>
  <si>
    <t>反映上述科目未包括的日常公用支出</t>
  </si>
  <si>
    <t>机关资本性支出（一）</t>
  </si>
  <si>
    <t>反映机关和参公事业单位资本性支出。切块由发展改革部门安排的基本建设支出中机关和参公事业单位资本性支出不在此科目反映</t>
  </si>
  <si>
    <t>其中：设备购置</t>
  </si>
  <si>
    <t>反映机关和参公事业单位用于办公设备购置、专用设备购置、信息网络及软件购置更新方面的支出</t>
  </si>
  <si>
    <t xml:space="preserve">     其他资本性支出</t>
  </si>
  <si>
    <t>反映机关和参公事业单位用于物资储备、文物和陈列品购置、无形资产购置和其他资本性支出</t>
  </si>
  <si>
    <t>对事业单位经常性补助</t>
  </si>
  <si>
    <t>反映对事业单位（不含参公事业单位）的经常性补助支出</t>
  </si>
  <si>
    <t>其中：工资福利支出</t>
  </si>
  <si>
    <t>反映对事业单位的工资福利补助支出</t>
  </si>
  <si>
    <t xml:space="preserve">     商品和服务支出</t>
  </si>
  <si>
    <t>反映对事业单位的商品和服务补助支出</t>
  </si>
  <si>
    <t>对事业单位资本性补助</t>
  </si>
  <si>
    <t>反映对事业单位（不含参公事业单位）的资本性补助支出</t>
  </si>
  <si>
    <t>其中：资本性支出（一）</t>
  </si>
  <si>
    <t>反映事业单位资本性支出。切块由发展改革部门安排的基本建设支出中的事业单位资本性支出不在此科目反映</t>
  </si>
  <si>
    <t>对个人和家庭的补助</t>
  </si>
  <si>
    <t>反映政府用于对个人和家庭的补助支出</t>
  </si>
  <si>
    <t>其中：离退休费</t>
  </si>
  <si>
    <t>反映离休费、退休费、退职（役）费</t>
  </si>
  <si>
    <t>基本支出合计</t>
  </si>
  <si>
    <t>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t>
  </si>
  <si>
    <t xml:space="preserve"> 基金转移收入</t>
  </si>
  <si>
    <t>政府性基金收入总计</t>
  </si>
  <si>
    <t xml:space="preserve">   </t>
  </si>
  <si>
    <t>大中型水库移民后期扶持基金支出</t>
  </si>
  <si>
    <t>移民补助</t>
  </si>
  <si>
    <t>国有土地使用权出让收入安排的支出</t>
  </si>
  <si>
    <t>农村基础设施建设支出</t>
  </si>
  <si>
    <t>农村社会事业支出</t>
  </si>
  <si>
    <t>农业农村生态环境支出</t>
  </si>
  <si>
    <t>政府性基金支出总计</t>
  </si>
  <si>
    <t>2023年国有资本经营收入决算情况表</t>
  </si>
  <si>
    <t>项       目</t>
  </si>
  <si>
    <t>国有资本经营收入</t>
  </si>
  <si>
    <t xml:space="preserve">     利润收入</t>
  </si>
  <si>
    <t>上年结余</t>
  </si>
  <si>
    <t>收入总计</t>
  </si>
  <si>
    <t>注：本表为空表，2023年度无国有资本经营收入</t>
  </si>
  <si>
    <t>2023年国有资本经营支出决算情况表</t>
  </si>
  <si>
    <t>国有资本经营预算支出</t>
  </si>
  <si>
    <t xml:space="preserve">    国有企业资本金注入</t>
  </si>
  <si>
    <t xml:space="preserve">      国有经济结构调整支出</t>
  </si>
  <si>
    <t>支出合计</t>
  </si>
  <si>
    <t>支出总计</t>
  </si>
  <si>
    <t>注：本表为空表，2023年度无国有资本经营支出</t>
  </si>
  <si>
    <t>社会保险基金收入</t>
  </si>
  <si>
    <t>其中：企业职工基本养老保险基金收入</t>
  </si>
  <si>
    <t>注：本表为空表，乡镇级不编制社会保险基金收支决算</t>
  </si>
  <si>
    <t>社会保险基金支出</t>
  </si>
  <si>
    <t>其中：企业职工基本养老保险基金支出</t>
  </si>
  <si>
    <t>村级组织</t>
  </si>
  <si>
    <t>决算数为年初预算数的%</t>
  </si>
  <si>
    <t>上海市崇明区新村乡新卫村民委员会</t>
  </si>
  <si>
    <t>上海市崇明区新村乡新乐村民委员会</t>
  </si>
  <si>
    <t>上海市崇明区新村乡新浜村民委员会</t>
  </si>
  <si>
    <t>上海市崇明区新村乡新中村民委员会</t>
  </si>
  <si>
    <t>上海市崇明区新村乡新国村民委员会</t>
  </si>
  <si>
    <t>上海市崇明区新村乡新洲村民委员会</t>
  </si>
  <si>
    <t>合计</t>
  </si>
  <si>
    <t>2023年三公经费决算情况表</t>
  </si>
  <si>
    <t>项目</t>
  </si>
  <si>
    <t>决算数为预算数%</t>
  </si>
  <si>
    <t>因公出国（境）费</t>
  </si>
  <si>
    <t>公务接待费</t>
  </si>
  <si>
    <t>公务用车购置及运行费</t>
  </si>
  <si>
    <t>其中：公务用车购置费</t>
  </si>
  <si>
    <t xml:space="preserve">      公务用车运行费</t>
  </si>
  <si>
    <r>
      <rPr>
        <sz val="12"/>
        <rFont val="宋体"/>
        <charset val="134"/>
      </rPr>
      <t>注：①</t>
    </r>
    <r>
      <rPr>
        <sz val="12"/>
        <rFont val="Sylfaen"/>
        <charset val="134"/>
      </rPr>
      <t>2023</t>
    </r>
    <r>
      <rPr>
        <sz val="12"/>
        <rFont val="宋体"/>
        <charset val="134"/>
      </rPr>
      <t>年</t>
    </r>
    <r>
      <rPr>
        <sz val="12"/>
        <rFont val="Sylfaen"/>
        <charset val="134"/>
      </rPr>
      <t>“</t>
    </r>
    <r>
      <rPr>
        <sz val="12"/>
        <rFont val="宋体"/>
        <charset val="134"/>
      </rPr>
      <t>三公</t>
    </r>
    <r>
      <rPr>
        <sz val="12"/>
        <rFont val="Sylfaen"/>
        <charset val="134"/>
      </rPr>
      <t>”</t>
    </r>
    <r>
      <rPr>
        <sz val="12"/>
        <rFont val="宋体"/>
        <charset val="134"/>
      </rPr>
      <t>经费决算合计</t>
    </r>
    <r>
      <rPr>
        <sz val="12"/>
        <rFont val="Sylfaen"/>
        <charset val="134"/>
      </rPr>
      <t>25.08</t>
    </r>
    <r>
      <rPr>
        <sz val="12"/>
        <rFont val="宋体"/>
        <charset val="134"/>
      </rPr>
      <t>万元，完成预算的</t>
    </r>
    <r>
      <rPr>
        <sz val="12"/>
        <rFont val="Sylfaen"/>
        <charset val="134"/>
      </rPr>
      <t>75.32%</t>
    </r>
    <r>
      <rPr>
        <sz val="12"/>
        <rFont val="宋体"/>
        <charset val="134"/>
      </rPr>
      <t>。其中：因公出国（境）费决算数为</t>
    </r>
    <r>
      <rPr>
        <sz val="12"/>
        <rFont val="Sylfaen"/>
        <charset val="134"/>
      </rPr>
      <t>0</t>
    </r>
    <r>
      <rPr>
        <sz val="12"/>
        <rFont val="宋体"/>
        <charset val="134"/>
      </rPr>
      <t>万元，完成预算的</t>
    </r>
    <r>
      <rPr>
        <sz val="12"/>
        <rFont val="Sylfaen"/>
        <charset val="134"/>
      </rPr>
      <t>0%</t>
    </r>
    <r>
      <rPr>
        <sz val="12"/>
        <rFont val="宋体"/>
        <charset val="134"/>
      </rPr>
      <t>；公务接待费决算数为</t>
    </r>
    <r>
      <rPr>
        <sz val="12"/>
        <rFont val="Sylfaen"/>
        <charset val="134"/>
      </rPr>
      <t>19.73</t>
    </r>
    <r>
      <rPr>
        <sz val="12"/>
        <rFont val="宋体"/>
        <charset val="134"/>
      </rPr>
      <t>万元，完成预算的</t>
    </r>
    <r>
      <rPr>
        <sz val="12"/>
        <rFont val="Sylfaen"/>
        <charset val="134"/>
      </rPr>
      <t>72.27%</t>
    </r>
    <r>
      <rPr>
        <sz val="12"/>
        <rFont val="宋体"/>
        <charset val="134"/>
      </rPr>
      <t>；公务用车购置及运行费决算数为</t>
    </r>
    <r>
      <rPr>
        <sz val="12"/>
        <rFont val="Sylfaen"/>
        <charset val="134"/>
      </rPr>
      <t>5.35</t>
    </r>
    <r>
      <rPr>
        <sz val="12"/>
        <rFont val="宋体"/>
        <charset val="134"/>
      </rPr>
      <t>万元，完成预算的</t>
    </r>
    <r>
      <rPr>
        <sz val="12"/>
        <rFont val="Sylfaen"/>
        <charset val="134"/>
      </rPr>
      <t>89.17%</t>
    </r>
    <r>
      <rPr>
        <sz val="12"/>
        <rFont val="宋体"/>
        <charset val="134"/>
      </rPr>
      <t>。低于预算主要是因为严格执行中央八项规定、国务院</t>
    </r>
    <r>
      <rPr>
        <sz val="12"/>
        <rFont val="Sylfaen"/>
        <charset val="134"/>
      </rPr>
      <t>“</t>
    </r>
    <r>
      <rPr>
        <sz val="12"/>
        <rFont val="宋体"/>
        <charset val="134"/>
      </rPr>
      <t>约法三章</t>
    </r>
    <r>
      <rPr>
        <sz val="12"/>
        <rFont val="Sylfaen"/>
        <charset val="134"/>
      </rPr>
      <t>”</t>
    </r>
    <r>
      <rPr>
        <sz val="12"/>
        <rFont val="宋体"/>
        <charset val="134"/>
      </rPr>
      <t>及《党政机关厉行节约反对浪费》条例要求，压缩</t>
    </r>
    <r>
      <rPr>
        <sz val="12"/>
        <rFont val="Sylfaen"/>
        <charset val="134"/>
      </rPr>
      <t>“</t>
    </r>
    <r>
      <rPr>
        <sz val="12"/>
        <rFont val="宋体"/>
        <charset val="134"/>
      </rPr>
      <t>三公</t>
    </r>
    <r>
      <rPr>
        <sz val="12"/>
        <rFont val="Sylfaen"/>
        <charset val="134"/>
      </rPr>
      <t>”</t>
    </r>
    <r>
      <rPr>
        <sz val="12"/>
        <rFont val="宋体"/>
        <charset val="134"/>
      </rPr>
      <t>经费支出。</t>
    </r>
  </si>
  <si>
    <r>
      <rPr>
        <sz val="12"/>
        <rFont val="Sylfaen"/>
        <charset val="134"/>
      </rPr>
      <t xml:space="preserve">      </t>
    </r>
    <r>
      <rPr>
        <sz val="12"/>
        <rFont val="宋体"/>
        <charset val="134"/>
      </rPr>
      <t>②</t>
    </r>
    <r>
      <rPr>
        <sz val="12"/>
        <rFont val="Sylfaen"/>
        <charset val="134"/>
      </rPr>
      <t>2023</t>
    </r>
    <r>
      <rPr>
        <sz val="12"/>
        <rFont val="宋体"/>
        <charset val="134"/>
      </rPr>
      <t>年因公出国（境）团组数</t>
    </r>
    <r>
      <rPr>
        <sz val="12"/>
        <rFont val="Sylfaen"/>
        <charset val="134"/>
      </rPr>
      <t>0</t>
    </r>
    <r>
      <rPr>
        <sz val="12"/>
        <rFont val="宋体"/>
        <charset val="134"/>
      </rPr>
      <t>个，因公出国（境）</t>
    </r>
    <r>
      <rPr>
        <sz val="12"/>
        <rFont val="Sylfaen"/>
        <charset val="134"/>
      </rPr>
      <t>0</t>
    </r>
    <r>
      <rPr>
        <sz val="12"/>
        <rFont val="宋体"/>
        <charset val="134"/>
      </rPr>
      <t>人次；公务用车购置数</t>
    </r>
    <r>
      <rPr>
        <sz val="12"/>
        <rFont val="Sylfaen"/>
        <charset val="134"/>
      </rPr>
      <t>0</t>
    </r>
    <r>
      <rPr>
        <sz val="12"/>
        <rFont val="宋体"/>
        <charset val="134"/>
      </rPr>
      <t>辆，公务用车保有量</t>
    </r>
    <r>
      <rPr>
        <sz val="12"/>
        <rFont val="Sylfaen"/>
        <charset val="134"/>
      </rPr>
      <t>3</t>
    </r>
    <r>
      <rPr>
        <sz val="12"/>
        <rFont val="宋体"/>
        <charset val="134"/>
      </rPr>
      <t>辆；国内公务接待</t>
    </r>
    <r>
      <rPr>
        <sz val="12"/>
        <rFont val="Sylfaen"/>
        <charset val="134"/>
      </rPr>
      <t>327</t>
    </r>
    <r>
      <rPr>
        <sz val="12"/>
        <rFont val="宋体"/>
        <charset val="134"/>
      </rPr>
      <t>批次，国内公务接待</t>
    </r>
    <r>
      <rPr>
        <sz val="12"/>
        <rFont val="Sylfaen"/>
        <charset val="134"/>
      </rPr>
      <t>4957</t>
    </r>
    <r>
      <rPr>
        <sz val="12"/>
        <rFont val="宋体"/>
        <charset val="134"/>
      </rPr>
      <t>人次。</t>
    </r>
  </si>
  <si>
    <t>序号</t>
  </si>
  <si>
    <r>
      <rPr>
        <sz val="11"/>
        <color indexed="8"/>
        <rFont val="仿宋_GB2312"/>
        <charset val="134"/>
      </rPr>
      <t>注：</t>
    </r>
    <r>
      <rPr>
        <sz val="11"/>
        <color indexed="8"/>
        <rFont val="Sylfaen"/>
        <charset val="134"/>
      </rPr>
      <t>2023</t>
    </r>
    <r>
      <rPr>
        <sz val="11"/>
        <color indexed="8"/>
        <rFont val="仿宋_GB2312"/>
        <charset val="134"/>
      </rPr>
      <t>年本乡镇无基本建设项目，故本表为空表</t>
    </r>
  </si>
  <si>
    <t>关于新村乡2023年政府收支决算情况的说明</t>
  </si>
  <si>
    <t>一、一般公共预算收支决算总体情况</t>
  </si>
  <si>
    <t xml:space="preserve">    本年收入总计45928.14万元、支出总计45928.14万元。与上年度相比，收入执行数总计减少6409.56万元，支出执行数总计减少6409.56万元。主要原因是：减少了转移支付收入和支出、企业扶持资金支出。</t>
  </si>
  <si>
    <t>二、一般公共预算收入决算具体情况</t>
  </si>
  <si>
    <t xml:space="preserve">   本年收入执行数合计38150.70万元，其中：一般性转移支付收入33109.47万元，专项转移支付收入5041.23万元。</t>
  </si>
  <si>
    <t>三、一般公共预算支出决算具体情况</t>
  </si>
  <si>
    <t xml:space="preserve">    本年支出执行数合计41261.46万元。其中：一般公共服务支出4129.65万元,教育支出28.41万元,科学技术支出1624.85万元,文化旅游体育与传媒支出135.47万元,社会保障和就业支出9216.29万元,卫生健康支出603.86万元,节能环保支出4096.75万元,城乡社区支出1636.69万元,农林水支出10669.43万元,交通运输支出2229.02万元，资源勘探工业信息等支出3800万元,商业服务业等支出2500.13万元,援助其他地区支出3.39万元，住房保障支出420.04万元，粮油物资储备支出167.48万元。</t>
  </si>
  <si>
    <t>四、2023年预算绩效管理工作开展情况</t>
  </si>
  <si>
    <t xml:space="preserve">   新村乡申报专项资金项目绩效目标36个，涉及预算单位11个，金额48900.81万元，实现绩效目标100%申报的要求。实施本乡镇绩效跟踪项目36个，涉及预算单位11个，金额48900.81万元。完成本乡镇绩效评价项目23个，涉及预算单位11个，金额43307.45万元。实施预算评审项目6个，预算资金627.40万元，核增资金4.20万元，核减率-0.67%。</t>
  </si>
</sst>
</file>

<file path=xl/styles.xml><?xml version="1.0" encoding="utf-8"?>
<styleSheet xmlns="http://schemas.openxmlformats.org/spreadsheetml/2006/main">
  <numFmts count="7">
    <numFmt numFmtId="176" formatCode="0.00_);[Red]\(0.00\)"/>
    <numFmt numFmtId="177" formatCode="0.00_ "/>
    <numFmt numFmtId="42" formatCode="_ &quot;￥&quot;* #,##0_ ;_ &quot;￥&quot;* \-#,##0_ ;_ &quot;￥&quot;* &quot;-&quot;_ ;_ @_ "/>
    <numFmt numFmtId="44" formatCode="_ &quot;￥&quot;* #,##0.00_ ;_ &quot;￥&quot;* \-#,##0.00_ ;_ &quot;￥&quot;* &quot;-&quot;??_ ;_ @_ "/>
    <numFmt numFmtId="178" formatCode="0.00_ ;[Red]\-0.00\ "/>
    <numFmt numFmtId="43" formatCode="_ * #,##0.00_ ;_ * \-#,##0.00_ ;_ * &quot;-&quot;??_ ;_ @_ "/>
    <numFmt numFmtId="41" formatCode="_ * #,##0_ ;_ * \-#,##0_ ;_ * &quot;-&quot;_ ;_ @_ "/>
  </numFmts>
  <fonts count="66">
    <font>
      <sz val="11"/>
      <color indexed="8"/>
      <name val="宋体"/>
      <charset val="1"/>
      <scheme val="minor"/>
    </font>
    <font>
      <b/>
      <sz val="17"/>
      <name val="华文中宋"/>
      <charset val="134"/>
    </font>
    <font>
      <sz val="9"/>
      <name val="SimSun"/>
      <charset val="134"/>
    </font>
    <font>
      <b/>
      <sz val="12"/>
      <name val="华文中宋"/>
      <charset val="134"/>
    </font>
    <font>
      <sz val="12"/>
      <name val="SimSun"/>
      <charset val="134"/>
    </font>
    <font>
      <sz val="12"/>
      <name val="华文中宋"/>
      <charset val="134"/>
    </font>
    <font>
      <sz val="17"/>
      <name val="华文中宋"/>
      <charset val="134"/>
    </font>
    <font>
      <sz val="11"/>
      <name val="华文中宋"/>
      <charset val="134"/>
    </font>
    <font>
      <b/>
      <sz val="11"/>
      <name val="黑体"/>
      <charset val="134"/>
    </font>
    <font>
      <sz val="10"/>
      <name val="华文中宋"/>
      <charset val="134"/>
    </font>
    <font>
      <sz val="10"/>
      <name val="Times New Roman"/>
      <charset val="134"/>
    </font>
    <font>
      <b/>
      <sz val="10"/>
      <name val="华文中宋"/>
      <charset val="134"/>
    </font>
    <font>
      <b/>
      <sz val="10"/>
      <name val="Times New Roman"/>
      <charset val="134"/>
    </font>
    <font>
      <sz val="11"/>
      <color indexed="8"/>
      <name val="Sylfaen"/>
      <charset val="134"/>
    </font>
    <font>
      <sz val="12"/>
      <color indexed="8"/>
      <name val="Sylfaen"/>
      <charset val="134"/>
    </font>
    <font>
      <sz val="22"/>
      <name val="华文中宋"/>
      <charset val="134"/>
    </font>
    <font>
      <b/>
      <sz val="12"/>
      <name val="黑体"/>
      <charset val="134"/>
    </font>
    <font>
      <sz val="12"/>
      <name val="仿宋_GB2312"/>
      <charset val="134"/>
    </font>
    <font>
      <sz val="11"/>
      <name val="宋体"/>
      <charset val="134"/>
    </font>
    <font>
      <sz val="12"/>
      <name val="Sylfaen"/>
      <charset val="134"/>
    </font>
    <font>
      <b/>
      <sz val="12"/>
      <name val="仿宋_GB2312"/>
      <charset val="134"/>
    </font>
    <font>
      <b/>
      <sz val="12"/>
      <name val="Sylfaen"/>
      <charset val="134"/>
    </font>
    <font>
      <b/>
      <sz val="19"/>
      <name val="华文中宋"/>
      <charset val="134"/>
    </font>
    <font>
      <sz val="11"/>
      <name val="宋体"/>
      <charset val="134"/>
      <scheme val="minor"/>
    </font>
    <font>
      <sz val="14"/>
      <name val="华文中宋"/>
      <charset val="134"/>
    </font>
    <font>
      <sz val="11"/>
      <name val="SimSun"/>
      <charset val="134"/>
    </font>
    <font>
      <sz val="11"/>
      <name val="仿宋"/>
      <charset val="134"/>
    </font>
    <font>
      <sz val="11"/>
      <name val="Sylfaen"/>
      <charset val="134"/>
    </font>
    <font>
      <b/>
      <sz val="22"/>
      <name val="SimSun"/>
      <charset val="134"/>
    </font>
    <font>
      <b/>
      <sz val="11"/>
      <name val="宋体"/>
      <charset val="134"/>
    </font>
    <font>
      <b/>
      <sz val="12"/>
      <name val="宋体"/>
      <charset val="134"/>
    </font>
    <font>
      <b/>
      <sz val="9"/>
      <name val="宋体"/>
      <charset val="134"/>
    </font>
    <font>
      <sz val="12"/>
      <name val="宋体"/>
      <charset val="134"/>
    </font>
    <font>
      <sz val="9"/>
      <name val="宋体"/>
      <charset val="134"/>
    </font>
    <font>
      <b/>
      <sz val="11"/>
      <name val="Sylfaen"/>
      <charset val="134"/>
    </font>
    <font>
      <b/>
      <sz val="11"/>
      <name val="仿宋"/>
      <charset val="134"/>
    </font>
    <font>
      <b/>
      <sz val="11"/>
      <name val="Times New Roman"/>
      <charset val="134"/>
    </font>
    <font>
      <sz val="9"/>
      <name val="仿宋"/>
      <charset val="134"/>
    </font>
    <font>
      <sz val="11"/>
      <name val="Times New Roman"/>
      <charset val="134"/>
    </font>
    <font>
      <sz val="12"/>
      <name val="华文仿宋"/>
      <charset val="134"/>
    </font>
    <font>
      <sz val="19"/>
      <name val="华文中宋"/>
      <charset val="134"/>
    </font>
    <font>
      <b/>
      <sz val="10"/>
      <name val="黑体"/>
      <charset val="134"/>
    </font>
    <font>
      <b/>
      <sz val="22"/>
      <name val="华文中宋"/>
      <charset val="134"/>
    </font>
    <font>
      <sz val="13"/>
      <name val="华文中宋"/>
      <charset val="134"/>
    </font>
    <font>
      <b/>
      <sz val="13"/>
      <name val="华文细黑"/>
      <charset val="134"/>
    </font>
    <font>
      <sz val="11"/>
      <color rgb="FFFF0000"/>
      <name val="宋体"/>
      <charset val="0"/>
      <scheme val="minor"/>
    </font>
    <font>
      <sz val="11"/>
      <color theme="0"/>
      <name val="宋体"/>
      <charset val="0"/>
      <scheme val="minor"/>
    </font>
    <font>
      <b/>
      <sz val="11"/>
      <color theme="3"/>
      <name val="宋体"/>
      <charset val="134"/>
      <scheme val="minor"/>
    </font>
    <font>
      <b/>
      <sz val="13"/>
      <color theme="3"/>
      <name val="宋体"/>
      <charset val="134"/>
      <scheme val="minor"/>
    </font>
    <font>
      <sz val="11"/>
      <color theme="1"/>
      <name val="宋体"/>
      <charset val="0"/>
      <scheme val="minor"/>
    </font>
    <font>
      <b/>
      <sz val="18"/>
      <color theme="3"/>
      <name val="宋体"/>
      <charset val="134"/>
      <scheme val="minor"/>
    </font>
    <font>
      <b/>
      <sz val="11"/>
      <color rgb="FFFA7D00"/>
      <name val="宋体"/>
      <charset val="0"/>
      <scheme val="minor"/>
    </font>
    <font>
      <u/>
      <sz val="11"/>
      <color rgb="FF800080"/>
      <name val="宋体"/>
      <charset val="0"/>
      <scheme val="minor"/>
    </font>
    <font>
      <sz val="11"/>
      <color theme="1"/>
      <name val="宋体"/>
      <charset val="134"/>
      <scheme val="minor"/>
    </font>
    <font>
      <b/>
      <sz val="15"/>
      <color theme="3"/>
      <name val="宋体"/>
      <charset val="134"/>
      <scheme val="minor"/>
    </font>
    <font>
      <b/>
      <sz val="11"/>
      <color rgb="FF3F3F3F"/>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FA7D00"/>
      <name val="宋体"/>
      <charset val="0"/>
      <scheme val="minor"/>
    </font>
    <font>
      <sz val="11"/>
      <color rgb="FF9C6500"/>
      <name val="宋体"/>
      <charset val="0"/>
      <scheme val="minor"/>
    </font>
    <font>
      <i/>
      <sz val="11"/>
      <color rgb="FF7F7F7F"/>
      <name val="宋体"/>
      <charset val="0"/>
      <scheme val="minor"/>
    </font>
    <font>
      <sz val="11"/>
      <color rgb="FF3F3F76"/>
      <name val="宋体"/>
      <charset val="0"/>
      <scheme val="minor"/>
    </font>
    <font>
      <u/>
      <sz val="11"/>
      <color rgb="FF0000FF"/>
      <name val="宋体"/>
      <charset val="0"/>
      <scheme val="minor"/>
    </font>
    <font>
      <sz val="11"/>
      <color indexed="8"/>
      <name val="仿宋_GB2312"/>
      <charset val="134"/>
    </font>
  </fonts>
  <fills count="33">
    <fill>
      <patternFill patternType="none"/>
    </fill>
    <fill>
      <patternFill patternType="gray125"/>
    </fill>
    <fill>
      <patternFill patternType="solid">
        <fgColor theme="9"/>
        <bgColor indexed="64"/>
      </patternFill>
    </fill>
    <fill>
      <patternFill patternType="solid">
        <fgColor theme="6"/>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5"/>
        <bgColor indexed="64"/>
      </patternFill>
    </fill>
    <fill>
      <patternFill patternType="solid">
        <fgColor theme="9" tint="0.799981688894314"/>
        <bgColor indexed="64"/>
      </patternFill>
    </fill>
    <fill>
      <patternFill patternType="solid">
        <fgColor theme="8"/>
        <bgColor indexed="64"/>
      </patternFill>
    </fill>
    <fill>
      <patternFill patternType="solid">
        <fgColor rgb="FFF2F2F2"/>
        <bgColor indexed="64"/>
      </patternFill>
    </fill>
    <fill>
      <patternFill patternType="solid">
        <fgColor theme="7"/>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rgb="FFA5A5A5"/>
        <bgColor indexed="64"/>
      </patternFill>
    </fill>
    <fill>
      <patternFill patternType="solid">
        <fgColor rgb="FFC6EFCE"/>
        <bgColor indexed="64"/>
      </patternFill>
    </fill>
    <fill>
      <patternFill patternType="solid">
        <fgColor theme="4"/>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rgb="FFFFC7CE"/>
        <bgColor indexed="64"/>
      </patternFill>
    </fill>
    <fill>
      <patternFill patternType="solid">
        <fgColor rgb="FFFFFFCC"/>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rgb="FFFFEB9C"/>
        <bgColor indexed="64"/>
      </patternFill>
    </fill>
    <fill>
      <patternFill patternType="solid">
        <fgColor rgb="FFFFCC99"/>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7" tint="0.399975585192419"/>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49">
    <xf numFmtId="0" fontId="0" fillId="0" borderId="0">
      <alignment vertical="center"/>
    </xf>
    <xf numFmtId="0" fontId="46" fillId="15" borderId="0" applyNumberFormat="false" applyBorder="false" applyAlignment="false" applyProtection="false">
      <alignment vertical="center"/>
    </xf>
    <xf numFmtId="0" fontId="49" fillId="13" borderId="0" applyNumberFormat="false" applyBorder="false" applyAlignment="false" applyProtection="false">
      <alignment vertical="center"/>
    </xf>
    <xf numFmtId="0" fontId="46" fillId="11" borderId="0" applyNumberFormat="false" applyBorder="false" applyAlignment="false" applyProtection="false">
      <alignment vertical="center"/>
    </xf>
    <xf numFmtId="0" fontId="63" fillId="29" borderId="4" applyNumberFormat="false" applyAlignment="false" applyProtection="false">
      <alignment vertical="center"/>
    </xf>
    <xf numFmtId="0" fontId="49" fillId="27" borderId="0" applyNumberFormat="false" applyBorder="false" applyAlignment="false" applyProtection="false">
      <alignment vertical="center"/>
    </xf>
    <xf numFmtId="0" fontId="49" fillId="25" borderId="0" applyNumberFormat="false" applyBorder="false" applyAlignment="false" applyProtection="false">
      <alignment vertical="center"/>
    </xf>
    <xf numFmtId="44" fontId="53" fillId="0" borderId="0" applyFont="false" applyFill="false" applyBorder="false" applyAlignment="false" applyProtection="false">
      <alignment vertical="center"/>
    </xf>
    <xf numFmtId="0" fontId="46" fillId="3" borderId="0" applyNumberFormat="false" applyBorder="false" applyAlignment="false" applyProtection="false">
      <alignment vertical="center"/>
    </xf>
    <xf numFmtId="9" fontId="53" fillId="0" borderId="0" applyFont="false" applyFill="false" applyBorder="false" applyAlignment="false" applyProtection="false">
      <alignment vertical="center"/>
    </xf>
    <xf numFmtId="0" fontId="46" fillId="24" borderId="0" applyNumberFormat="false" applyBorder="false" applyAlignment="false" applyProtection="false">
      <alignment vertical="center"/>
    </xf>
    <xf numFmtId="0" fontId="46" fillId="20" borderId="0" applyNumberFormat="false" applyBorder="false" applyAlignment="false" applyProtection="false">
      <alignment vertical="center"/>
    </xf>
    <xf numFmtId="0" fontId="46" fillId="7" borderId="0" applyNumberFormat="false" applyBorder="false" applyAlignment="false" applyProtection="false">
      <alignment vertical="center"/>
    </xf>
    <xf numFmtId="0" fontId="46" fillId="19" borderId="0" applyNumberFormat="false" applyBorder="false" applyAlignment="false" applyProtection="false">
      <alignment vertical="center"/>
    </xf>
    <xf numFmtId="0" fontId="46" fillId="32" borderId="0" applyNumberFormat="false" applyBorder="false" applyAlignment="false" applyProtection="false">
      <alignment vertical="center"/>
    </xf>
    <xf numFmtId="0" fontId="51" fillId="10" borderId="4" applyNumberFormat="false" applyAlignment="false" applyProtection="false">
      <alignment vertical="center"/>
    </xf>
    <xf numFmtId="0" fontId="46" fillId="18" borderId="0" applyNumberFormat="false" applyBorder="false" applyAlignment="false" applyProtection="false">
      <alignment vertical="center"/>
    </xf>
    <xf numFmtId="0" fontId="61" fillId="28" borderId="0" applyNumberFormat="false" applyBorder="false" applyAlignment="false" applyProtection="false">
      <alignment vertical="center"/>
    </xf>
    <xf numFmtId="0" fontId="49" fillId="31" borderId="0" applyNumberFormat="false" applyBorder="false" applyAlignment="false" applyProtection="false">
      <alignment vertical="center"/>
    </xf>
    <xf numFmtId="0" fontId="58" fillId="17" borderId="0" applyNumberFormat="false" applyBorder="false" applyAlignment="false" applyProtection="false">
      <alignment vertical="center"/>
    </xf>
    <xf numFmtId="0" fontId="49" fillId="26" borderId="0" applyNumberFormat="false" applyBorder="false" applyAlignment="false" applyProtection="false">
      <alignment vertical="center"/>
    </xf>
    <xf numFmtId="0" fontId="57" fillId="0" borderId="7" applyNumberFormat="false" applyFill="false" applyAlignment="false" applyProtection="false">
      <alignment vertical="center"/>
    </xf>
    <xf numFmtId="0" fontId="59" fillId="22" borderId="0" applyNumberFormat="false" applyBorder="false" applyAlignment="false" applyProtection="false">
      <alignment vertical="center"/>
    </xf>
    <xf numFmtId="0" fontId="56" fillId="16" borderId="6" applyNumberFormat="false" applyAlignment="false" applyProtection="false">
      <alignment vertical="center"/>
    </xf>
    <xf numFmtId="0" fontId="55" fillId="10" borderId="5" applyNumberFormat="false" applyAlignment="false" applyProtection="false">
      <alignment vertical="center"/>
    </xf>
    <xf numFmtId="0" fontId="54" fillId="0" borderId="3" applyNumberFormat="false" applyFill="false" applyAlignment="false" applyProtection="false">
      <alignment vertical="center"/>
    </xf>
    <xf numFmtId="0" fontId="62" fillId="0" borderId="0" applyNumberFormat="false" applyFill="false" applyBorder="false" applyAlignment="false" applyProtection="false">
      <alignment vertical="center"/>
    </xf>
    <xf numFmtId="0" fontId="49" fillId="14" borderId="0" applyNumberFormat="false" applyBorder="false" applyAlignment="false" applyProtection="false">
      <alignment vertical="center"/>
    </xf>
    <xf numFmtId="0" fontId="47" fillId="0" borderId="0" applyNumberFormat="false" applyFill="false" applyBorder="false" applyAlignment="false" applyProtection="false">
      <alignment vertical="center"/>
    </xf>
    <xf numFmtId="42" fontId="53" fillId="0" borderId="0" applyFont="false" applyFill="false" applyBorder="false" applyAlignment="false" applyProtection="false">
      <alignment vertical="center"/>
    </xf>
    <xf numFmtId="0" fontId="49" fillId="12" borderId="0" applyNumberFormat="false" applyBorder="false" applyAlignment="false" applyProtection="false">
      <alignment vertical="center"/>
    </xf>
    <xf numFmtId="43" fontId="53" fillId="0" borderId="0" applyFont="false" applyFill="false" applyBorder="false" applyAlignment="false" applyProtection="false">
      <alignment vertical="center"/>
    </xf>
    <xf numFmtId="0" fontId="52" fillId="0" borderId="0" applyNumberFormat="false" applyFill="false" applyBorder="false" applyAlignment="false" applyProtection="false">
      <alignment vertical="center"/>
    </xf>
    <xf numFmtId="0" fontId="50" fillId="0" borderId="0" applyNumberFormat="false" applyFill="false" applyBorder="false" applyAlignment="false" applyProtection="false">
      <alignment vertical="center"/>
    </xf>
    <xf numFmtId="0" fontId="49" fillId="6" borderId="0" applyNumberFormat="false" applyBorder="false" applyAlignment="false" applyProtection="false">
      <alignment vertical="center"/>
    </xf>
    <xf numFmtId="0" fontId="45" fillId="0" borderId="0" applyNumberFormat="false" applyFill="false" applyBorder="false" applyAlignment="false" applyProtection="false">
      <alignment vertical="center"/>
    </xf>
    <xf numFmtId="0" fontId="46" fillId="30" borderId="0" applyNumberFormat="false" applyBorder="false" applyAlignment="false" applyProtection="false">
      <alignment vertical="center"/>
    </xf>
    <xf numFmtId="0" fontId="53" fillId="23" borderId="8" applyNumberFormat="false" applyFont="false" applyAlignment="false" applyProtection="false">
      <alignment vertical="center"/>
    </xf>
    <xf numFmtId="0" fontId="49" fillId="8" borderId="0" applyNumberFormat="false" applyBorder="false" applyAlignment="false" applyProtection="false">
      <alignment vertical="center"/>
    </xf>
    <xf numFmtId="0" fontId="46" fillId="9" borderId="0" applyNumberFormat="false" applyBorder="false" applyAlignment="false" applyProtection="false">
      <alignment vertical="center"/>
    </xf>
    <xf numFmtId="0" fontId="49" fillId="4" borderId="0" applyNumberFormat="false" applyBorder="false" applyAlignment="false" applyProtection="false">
      <alignment vertical="center"/>
    </xf>
    <xf numFmtId="0" fontId="64" fillId="0" borderId="0" applyNumberFormat="false" applyFill="false" applyBorder="false" applyAlignment="false" applyProtection="false">
      <alignment vertical="center"/>
    </xf>
    <xf numFmtId="41" fontId="53" fillId="0" borderId="0" applyFont="false" applyFill="false" applyBorder="false" applyAlignment="false" applyProtection="false">
      <alignment vertical="center"/>
    </xf>
    <xf numFmtId="0" fontId="48" fillId="0" borderId="3" applyNumberFormat="false" applyFill="false" applyAlignment="false" applyProtection="false">
      <alignment vertical="center"/>
    </xf>
    <xf numFmtId="0" fontId="49" fillId="5" borderId="0" applyNumberFormat="false" applyBorder="false" applyAlignment="false" applyProtection="false">
      <alignment vertical="center"/>
    </xf>
    <xf numFmtId="0" fontId="47" fillId="0" borderId="2" applyNumberFormat="false" applyFill="false" applyAlignment="false" applyProtection="false">
      <alignment vertical="center"/>
    </xf>
    <xf numFmtId="0" fontId="46" fillId="2" borderId="0" applyNumberFormat="false" applyBorder="false" applyAlignment="false" applyProtection="false">
      <alignment vertical="center"/>
    </xf>
    <xf numFmtId="0" fontId="49" fillId="21" borderId="0" applyNumberFormat="false" applyBorder="false" applyAlignment="false" applyProtection="false">
      <alignment vertical="center"/>
    </xf>
    <xf numFmtId="0" fontId="60" fillId="0" borderId="9" applyNumberFormat="false" applyFill="false" applyAlignment="false" applyProtection="false">
      <alignment vertical="center"/>
    </xf>
  </cellStyleXfs>
  <cellXfs count="88">
    <xf numFmtId="0" fontId="0" fillId="0" borderId="0" xfId="0" applyFont="true">
      <alignment vertical="center"/>
    </xf>
    <xf numFmtId="0" fontId="1" fillId="0" borderId="0" xfId="0" applyFont="true" applyBorder="true" applyAlignment="true">
      <alignment horizontal="center" vertical="center" wrapText="true"/>
    </xf>
    <xf numFmtId="0" fontId="2" fillId="0" borderId="0" xfId="0" applyFont="true" applyBorder="true" applyAlignment="true">
      <alignment horizontal="center" vertical="center" wrapText="true"/>
    </xf>
    <xf numFmtId="0" fontId="3" fillId="0" borderId="0" xfId="0" applyFont="true" applyBorder="true" applyAlignment="true">
      <alignment vertical="center" wrapText="true"/>
    </xf>
    <xf numFmtId="0" fontId="4" fillId="0" borderId="0" xfId="0" applyFont="true" applyBorder="true" applyAlignment="true">
      <alignment vertical="center" wrapText="true"/>
    </xf>
    <xf numFmtId="0" fontId="5" fillId="0" borderId="0" xfId="0" applyFont="true" applyBorder="true" applyAlignment="true">
      <alignment vertical="center" wrapText="true"/>
    </xf>
    <xf numFmtId="0" fontId="0" fillId="0" borderId="0" xfId="0">
      <alignment vertical="center"/>
    </xf>
    <xf numFmtId="0" fontId="6" fillId="0" borderId="0" xfId="0" applyFont="true" applyBorder="true" applyAlignment="true">
      <alignment horizontal="center" vertical="center" wrapText="true"/>
    </xf>
    <xf numFmtId="0" fontId="7" fillId="0" borderId="0" xfId="0" applyFont="true" applyBorder="true" applyAlignment="true">
      <alignment vertical="center" wrapText="true"/>
    </xf>
    <xf numFmtId="0" fontId="7" fillId="0" borderId="0" xfId="0" applyFont="true" applyBorder="true" applyAlignment="true">
      <alignment horizontal="right" vertical="center" wrapText="true"/>
    </xf>
    <xf numFmtId="0" fontId="8" fillId="0" borderId="1" xfId="0" applyFont="true" applyBorder="true" applyAlignment="true">
      <alignment horizontal="center" vertical="center" wrapText="true"/>
    </xf>
    <xf numFmtId="0" fontId="9" fillId="0" borderId="1" xfId="0" applyFont="true" applyBorder="true" applyAlignment="true">
      <alignment horizontal="center" vertical="center" wrapText="true"/>
    </xf>
    <xf numFmtId="0" fontId="9" fillId="0" borderId="1" xfId="0" applyFont="true" applyBorder="true" applyAlignment="true">
      <alignment vertical="center" wrapText="true"/>
    </xf>
    <xf numFmtId="4" fontId="10" fillId="0" borderId="1" xfId="0" applyNumberFormat="true" applyFont="true" applyBorder="true" applyAlignment="true">
      <alignment horizontal="right" vertical="center"/>
    </xf>
    <xf numFmtId="0" fontId="11" fillId="0" borderId="1" xfId="0" applyFont="true" applyBorder="true" applyAlignment="true">
      <alignment vertical="center" wrapText="true"/>
    </xf>
    <xf numFmtId="4" fontId="12" fillId="0" borderId="1" xfId="0" applyNumberFormat="true" applyFont="true" applyBorder="true" applyAlignment="true">
      <alignment horizontal="right" vertical="center"/>
    </xf>
    <xf numFmtId="0" fontId="13" fillId="0" borderId="0" xfId="0" applyFont="true">
      <alignment vertical="center"/>
    </xf>
    <xf numFmtId="0" fontId="14" fillId="0" borderId="0" xfId="0" applyFont="true">
      <alignment vertical="center"/>
    </xf>
    <xf numFmtId="0" fontId="2" fillId="0" borderId="0" xfId="0" applyFont="true" applyBorder="true" applyAlignment="true">
      <alignment vertical="center" wrapText="true"/>
    </xf>
    <xf numFmtId="0" fontId="15" fillId="0" borderId="0" xfId="0" applyFont="true" applyBorder="true" applyAlignment="true">
      <alignment horizontal="center" vertical="center" wrapText="true"/>
    </xf>
    <xf numFmtId="0" fontId="5" fillId="0" borderId="0" xfId="0" applyFont="true" applyBorder="true" applyAlignment="true">
      <alignment horizontal="right" vertical="center" wrapText="true"/>
    </xf>
    <xf numFmtId="0" fontId="16" fillId="0" borderId="1" xfId="0" applyFont="true" applyBorder="true" applyAlignment="true">
      <alignment horizontal="center" vertical="center" wrapText="true"/>
    </xf>
    <xf numFmtId="0" fontId="17" fillId="0" borderId="1" xfId="0" applyFont="true" applyBorder="true" applyAlignment="true">
      <alignment vertical="center" wrapText="true"/>
    </xf>
    <xf numFmtId="4" fontId="18" fillId="0" borderId="1" xfId="0" applyNumberFormat="true" applyFont="true" applyBorder="true" applyAlignment="true">
      <alignment horizontal="right" vertical="center" wrapText="true"/>
    </xf>
    <xf numFmtId="0" fontId="2" fillId="0" borderId="1" xfId="0" applyFont="true" applyBorder="true" applyAlignment="true">
      <alignment vertical="center" wrapText="true"/>
    </xf>
    <xf numFmtId="4" fontId="2" fillId="0" borderId="1" xfId="0" applyNumberFormat="true" applyFont="true" applyBorder="true" applyAlignment="true">
      <alignment vertical="center" wrapText="true"/>
    </xf>
    <xf numFmtId="10" fontId="19" fillId="0" borderId="1" xfId="0" applyNumberFormat="true" applyFont="true" applyBorder="true" applyAlignment="true">
      <alignment horizontal="center" vertical="center" wrapText="true"/>
    </xf>
    <xf numFmtId="0" fontId="20" fillId="0" borderId="1" xfId="0" applyFont="true" applyBorder="true" applyAlignment="true">
      <alignment vertical="center" wrapText="true"/>
    </xf>
    <xf numFmtId="4" fontId="21" fillId="0" borderId="1" xfId="0" applyNumberFormat="true" applyFont="true" applyBorder="true" applyAlignment="true">
      <alignment horizontal="right" vertical="center" wrapText="true"/>
    </xf>
    <xf numFmtId="10" fontId="21" fillId="0" borderId="1" xfId="0" applyNumberFormat="true" applyFont="true" applyBorder="true" applyAlignment="true">
      <alignment horizontal="center" vertical="center" wrapText="true"/>
    </xf>
    <xf numFmtId="0" fontId="19" fillId="0" borderId="0" xfId="0" applyFont="true" applyBorder="true" applyAlignment="true">
      <alignment vertical="center" wrapText="true"/>
    </xf>
    <xf numFmtId="0" fontId="22" fillId="0" borderId="0" xfId="0" applyFont="true" applyBorder="true" applyAlignment="true">
      <alignment horizontal="center" vertical="center" wrapText="true"/>
    </xf>
    <xf numFmtId="0" fontId="23" fillId="0" borderId="1" xfId="0" applyFont="true" applyFill="true" applyBorder="true" applyAlignment="true">
      <alignment horizontal="center" vertical="center" wrapText="true"/>
    </xf>
    <xf numFmtId="177" fontId="23" fillId="0" borderId="1" xfId="0" applyNumberFormat="true" applyFont="true" applyFill="true" applyBorder="true" applyAlignment="true">
      <alignment horizontal="center" vertical="center" wrapText="true"/>
    </xf>
    <xf numFmtId="177" fontId="18" fillId="0" borderId="1" xfId="0" applyNumberFormat="true" applyFont="true" applyBorder="true" applyAlignment="true">
      <alignment horizontal="center" vertical="center" wrapText="true"/>
    </xf>
    <xf numFmtId="10" fontId="18" fillId="0" borderId="1" xfId="0" applyNumberFormat="true" applyFont="true" applyBorder="true" applyAlignment="true">
      <alignment horizontal="center" vertical="center" wrapText="true"/>
    </xf>
    <xf numFmtId="0" fontId="24" fillId="0" borderId="1" xfId="0" applyFont="true" applyBorder="true" applyAlignment="true">
      <alignment horizontal="center" vertical="center" wrapText="true"/>
    </xf>
    <xf numFmtId="0" fontId="25" fillId="0" borderId="0" xfId="0" applyFont="true" applyBorder="true" applyAlignment="true">
      <alignment vertical="center" wrapText="true"/>
    </xf>
    <xf numFmtId="0" fontId="26" fillId="0" borderId="1" xfId="0" applyFont="true" applyBorder="true" applyAlignment="true">
      <alignment vertical="center" wrapText="true"/>
    </xf>
    <xf numFmtId="0" fontId="25" fillId="0" borderId="1" xfId="0" applyFont="true" applyBorder="true" applyAlignment="true">
      <alignment vertical="center" wrapText="true"/>
    </xf>
    <xf numFmtId="0" fontId="27" fillId="0" borderId="0" xfId="0" applyFont="true" applyBorder="true" applyAlignment="true">
      <alignment vertical="center" wrapText="true"/>
    </xf>
    <xf numFmtId="0" fontId="28" fillId="0" borderId="0" xfId="0" applyFont="true" applyBorder="true" applyAlignment="true">
      <alignment horizontal="center" vertical="center" wrapText="true"/>
    </xf>
    <xf numFmtId="0" fontId="21" fillId="0" borderId="1" xfId="0" applyFont="true" applyBorder="true" applyAlignment="true">
      <alignment vertical="center" wrapText="true"/>
    </xf>
    <xf numFmtId="0" fontId="4" fillId="0" borderId="1" xfId="0" applyFont="true" applyBorder="true" applyAlignment="true">
      <alignment vertical="center" wrapText="true"/>
    </xf>
    <xf numFmtId="0" fontId="19" fillId="0" borderId="1" xfId="0" applyFont="true" applyBorder="true" applyAlignment="true">
      <alignment vertical="center" wrapText="true"/>
    </xf>
    <xf numFmtId="0" fontId="29" fillId="0" borderId="1" xfId="0" applyFont="true" applyBorder="true" applyAlignment="true">
      <alignment horizontal="center" vertical="center" wrapText="true"/>
    </xf>
    <xf numFmtId="0" fontId="29" fillId="0" borderId="1" xfId="0" applyFont="true" applyBorder="true" applyAlignment="true">
      <alignment horizontal="left" vertical="center" wrapText="true"/>
    </xf>
    <xf numFmtId="4" fontId="30" fillId="0" borderId="1" xfId="0" applyNumberFormat="true" applyFont="true" applyBorder="true" applyAlignment="true">
      <alignment horizontal="left" vertical="center" wrapText="true"/>
    </xf>
    <xf numFmtId="4" fontId="31" fillId="0" borderId="1" xfId="0" applyNumberFormat="true" applyFont="true" applyBorder="true" applyAlignment="true">
      <alignment horizontal="right" vertical="center" wrapText="true"/>
    </xf>
    <xf numFmtId="0" fontId="18" fillId="0" borderId="1" xfId="0" applyFont="true" applyBorder="true" applyAlignment="true">
      <alignment horizontal="left" vertical="center" wrapText="true"/>
    </xf>
    <xf numFmtId="4" fontId="32" fillId="0" borderId="1" xfId="0" applyNumberFormat="true" applyFont="true" applyBorder="true" applyAlignment="true">
      <alignment horizontal="left" vertical="center" wrapText="true"/>
    </xf>
    <xf numFmtId="4" fontId="33" fillId="0" borderId="1" xfId="0" applyNumberFormat="true" applyFont="true" applyBorder="true" applyAlignment="true">
      <alignment horizontal="right" vertical="center" wrapText="true"/>
    </xf>
    <xf numFmtId="0" fontId="33" fillId="0" borderId="1" xfId="0" applyFont="true" applyBorder="true" applyAlignment="true">
      <alignment vertical="center" wrapText="true"/>
    </xf>
    <xf numFmtId="0" fontId="29" fillId="0" borderId="1" xfId="0" applyFont="true" applyBorder="true" applyAlignment="true">
      <alignment vertical="center" wrapText="true"/>
    </xf>
    <xf numFmtId="10" fontId="31" fillId="0" borderId="1" xfId="0" applyNumberFormat="true" applyFont="true" applyBorder="true" applyAlignment="true">
      <alignment horizontal="right" vertical="center" wrapText="true"/>
    </xf>
    <xf numFmtId="10" fontId="33" fillId="0" borderId="1" xfId="0" applyNumberFormat="true" applyFont="true" applyBorder="true" applyAlignment="true">
      <alignment horizontal="right" vertical="center" wrapText="true"/>
    </xf>
    <xf numFmtId="4" fontId="18" fillId="0" borderId="1" xfId="0" applyNumberFormat="true" applyFont="true" applyBorder="true" applyAlignment="true">
      <alignment vertical="center" wrapText="true"/>
    </xf>
    <xf numFmtId="4" fontId="31" fillId="0" borderId="1" xfId="0" applyNumberFormat="true" applyFont="true" applyBorder="true" applyAlignment="true">
      <alignment vertical="center" wrapText="true"/>
    </xf>
    <xf numFmtId="0" fontId="27" fillId="0" borderId="1" xfId="0" applyFont="true" applyBorder="true" applyAlignment="true">
      <alignment vertical="center" wrapText="true"/>
    </xf>
    <xf numFmtId="4" fontId="27" fillId="0" borderId="1" xfId="0" applyNumberFormat="true" applyFont="true" applyBorder="true" applyAlignment="true">
      <alignment horizontal="right" vertical="center" wrapText="true"/>
    </xf>
    <xf numFmtId="4" fontId="27" fillId="0" borderId="1" xfId="0" applyNumberFormat="true" applyFont="true" applyBorder="true" applyAlignment="true">
      <alignment vertical="center" wrapText="true"/>
    </xf>
    <xf numFmtId="0" fontId="34" fillId="0" borderId="1" xfId="0" applyFont="true" applyBorder="true" applyAlignment="true">
      <alignment vertical="center" wrapText="true"/>
    </xf>
    <xf numFmtId="4" fontId="34" fillId="0" borderId="1" xfId="0" applyNumberFormat="true" applyFont="true" applyBorder="true" applyAlignment="true">
      <alignment horizontal="right" vertical="center" wrapText="true"/>
    </xf>
    <xf numFmtId="10" fontId="27" fillId="0" borderId="1" xfId="0" applyNumberFormat="true" applyFont="true" applyBorder="true" applyAlignment="true">
      <alignment horizontal="center" vertical="center" wrapText="true"/>
    </xf>
    <xf numFmtId="4" fontId="27" fillId="0" borderId="1" xfId="0" applyNumberFormat="true" applyFont="true" applyBorder="true" applyAlignment="true">
      <alignment horizontal="center" vertical="center" wrapText="true"/>
    </xf>
    <xf numFmtId="10" fontId="34" fillId="0" borderId="1" xfId="0" applyNumberFormat="true" applyFont="true" applyBorder="true" applyAlignment="true">
      <alignment horizontal="center" vertical="center" wrapText="true"/>
    </xf>
    <xf numFmtId="0" fontId="9" fillId="0" borderId="0" xfId="0" applyFont="true" applyBorder="true" applyAlignment="true">
      <alignment vertical="center" wrapText="true"/>
    </xf>
    <xf numFmtId="0" fontId="35" fillId="0" borderId="1" xfId="0" applyFont="true" applyBorder="true" applyAlignment="true">
      <alignment vertical="center" wrapText="true"/>
    </xf>
    <xf numFmtId="4" fontId="36" fillId="0" borderId="1" xfId="0" applyNumberFormat="true" applyFont="true" applyBorder="true" applyAlignment="true">
      <alignment horizontal="right" vertical="center"/>
    </xf>
    <xf numFmtId="0" fontId="37" fillId="0" borderId="1" xfId="0" applyFont="true" applyBorder="true" applyAlignment="true">
      <alignment vertical="center" wrapText="true"/>
    </xf>
    <xf numFmtId="176" fontId="18" fillId="0" borderId="1" xfId="0" applyNumberFormat="true" applyFont="true" applyBorder="true" applyAlignment="true">
      <alignment horizontal="right" vertical="center" wrapText="true"/>
    </xf>
    <xf numFmtId="4" fontId="38" fillId="0" borderId="1" xfId="0" applyNumberFormat="true" applyFont="true" applyBorder="true" applyAlignment="true">
      <alignment horizontal="right" vertical="center"/>
    </xf>
    <xf numFmtId="0" fontId="39" fillId="0" borderId="0" xfId="0" applyFont="true" applyBorder="true" applyAlignment="true">
      <alignment vertical="center" wrapText="true"/>
    </xf>
    <xf numFmtId="0" fontId="40" fillId="0" borderId="0" xfId="0" applyFont="true" applyBorder="true" applyAlignment="true">
      <alignment horizontal="center" vertical="center" wrapText="true"/>
    </xf>
    <xf numFmtId="0" fontId="41" fillId="0" borderId="1" xfId="0" applyFont="true" applyBorder="true" applyAlignment="true">
      <alignment horizontal="center" vertical="center" wrapText="true"/>
    </xf>
    <xf numFmtId="0" fontId="31" fillId="0" borderId="1" xfId="0" applyFont="true" applyBorder="true" applyAlignment="true">
      <alignment horizontal="left" vertical="center" wrapText="true"/>
    </xf>
    <xf numFmtId="4" fontId="31" fillId="0" borderId="1" xfId="0" applyNumberFormat="true" applyFont="true" applyBorder="true" applyAlignment="true">
      <alignment horizontal="left" vertical="center" wrapText="true"/>
    </xf>
    <xf numFmtId="178" fontId="33" fillId="0" borderId="1" xfId="0" applyNumberFormat="true" applyFont="true" applyBorder="true" applyAlignment="true">
      <alignment horizontal="right" vertical="center" wrapText="true"/>
    </xf>
    <xf numFmtId="178" fontId="33" fillId="0" borderId="1" xfId="0" applyNumberFormat="true" applyFont="true" applyBorder="true" applyAlignment="true">
      <alignment vertical="center" wrapText="true"/>
    </xf>
    <xf numFmtId="0" fontId="33" fillId="0" borderId="1" xfId="0" applyFont="true" applyBorder="true" applyAlignment="true">
      <alignment horizontal="left" vertical="center" wrapText="true"/>
    </xf>
    <xf numFmtId="4" fontId="33" fillId="0" borderId="1" xfId="0" applyNumberFormat="true" applyFont="true" applyBorder="true" applyAlignment="true">
      <alignment horizontal="left" vertical="center" wrapText="true"/>
    </xf>
    <xf numFmtId="0" fontId="31" fillId="0" borderId="1" xfId="0" applyFont="true" applyBorder="true" applyAlignment="true">
      <alignment vertical="center" wrapText="true"/>
    </xf>
    <xf numFmtId="0" fontId="33" fillId="0" borderId="1" xfId="0" applyFont="true" applyBorder="true" applyAlignment="true">
      <alignment horizontal="right" vertical="center" wrapText="true"/>
    </xf>
    <xf numFmtId="0" fontId="42" fillId="0" borderId="0" xfId="0" applyFont="true" applyBorder="true" applyAlignment="true">
      <alignment horizontal="center" vertical="center" wrapText="true"/>
    </xf>
    <xf numFmtId="0" fontId="43" fillId="0" borderId="0" xfId="0" applyFont="true" applyBorder="true" applyAlignment="true">
      <alignment vertical="center" wrapText="true"/>
    </xf>
    <xf numFmtId="0" fontId="43" fillId="0" borderId="0" xfId="0" applyFont="true" applyFill="true" applyBorder="true" applyAlignment="true">
      <alignment vertical="center" wrapText="true"/>
    </xf>
    <xf numFmtId="0" fontId="44" fillId="0" borderId="0" xfId="0" applyFont="true" applyBorder="true" applyAlignment="true">
      <alignment horizontal="left" vertical="center" wrapText="true"/>
    </xf>
    <xf numFmtId="0" fontId="43" fillId="0" borderId="0" xfId="0" applyFont="true" applyBorder="true" applyAlignment="true">
      <alignment horizontal="left" vertical="center" wrapText="true"/>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E15"/>
  <sheetViews>
    <sheetView tabSelected="1" topLeftCell="B1" workbookViewId="0">
      <selection activeCell="H5" sqref="H5"/>
    </sheetView>
  </sheetViews>
  <sheetFormatPr defaultColWidth="10" defaultRowHeight="13.5" outlineLevelCol="4"/>
  <cols>
    <col min="1" max="1" width="16.25" customWidth="true"/>
    <col min="2" max="2" width="7.75" customWidth="true"/>
    <col min="3" max="3" width="5.375" customWidth="true"/>
    <col min="4" max="4" width="55.25" customWidth="true"/>
    <col min="5" max="6" width="9.75" customWidth="true"/>
  </cols>
  <sheetData>
    <row r="1" ht="69.4" customHeight="true" spans="1:4">
      <c r="A1" s="18"/>
      <c r="B1" s="83" t="s">
        <v>0</v>
      </c>
      <c r="C1" s="83"/>
      <c r="D1" s="83"/>
    </row>
    <row r="2" ht="36.95" customHeight="true" spans="2:5">
      <c r="B2" s="84" t="s">
        <v>1</v>
      </c>
      <c r="C2" s="84"/>
      <c r="D2" s="85" t="s">
        <v>2</v>
      </c>
      <c r="E2" s="84"/>
    </row>
    <row r="3" ht="33.95" customHeight="true" spans="2:4">
      <c r="B3" s="86">
        <v>1.1</v>
      </c>
      <c r="C3" s="87" t="s">
        <v>3</v>
      </c>
      <c r="D3" s="87"/>
    </row>
    <row r="4" ht="33.95" customHeight="true" spans="2:4">
      <c r="B4" s="86">
        <v>1.2</v>
      </c>
      <c r="C4" s="87" t="s">
        <v>4</v>
      </c>
      <c r="D4" s="87"/>
    </row>
    <row r="5" ht="33.95" customHeight="true" spans="2:4">
      <c r="B5" s="86">
        <v>1.3</v>
      </c>
      <c r="C5" s="87" t="s">
        <v>5</v>
      </c>
      <c r="D5" s="87"/>
    </row>
    <row r="6" ht="33.95" customHeight="true" spans="2:4">
      <c r="B6" s="86">
        <v>2.1</v>
      </c>
      <c r="C6" s="87" t="s">
        <v>6</v>
      </c>
      <c r="D6" s="87"/>
    </row>
    <row r="7" ht="33.95" customHeight="true" spans="2:4">
      <c r="B7" s="86">
        <v>2.2</v>
      </c>
      <c r="C7" s="87" t="s">
        <v>7</v>
      </c>
      <c r="D7" s="87"/>
    </row>
    <row r="8" ht="33.95" customHeight="true" spans="2:4">
      <c r="B8" s="86">
        <v>3.1</v>
      </c>
      <c r="C8" s="87" t="s">
        <v>8</v>
      </c>
      <c r="D8" s="87"/>
    </row>
    <row r="9" ht="33.95" customHeight="true" spans="2:4">
      <c r="B9" s="86">
        <v>3.2</v>
      </c>
      <c r="C9" s="87" t="s">
        <v>9</v>
      </c>
      <c r="D9" s="87"/>
    </row>
    <row r="10" ht="33.95" customHeight="true" spans="2:4">
      <c r="B10" s="86">
        <v>4.1</v>
      </c>
      <c r="C10" s="87" t="s">
        <v>10</v>
      </c>
      <c r="D10" s="87"/>
    </row>
    <row r="11" ht="33.95" customHeight="true" spans="2:4">
      <c r="B11" s="86">
        <v>4.2</v>
      </c>
      <c r="C11" s="87" t="s">
        <v>11</v>
      </c>
      <c r="D11" s="87"/>
    </row>
    <row r="12" ht="33.95" customHeight="true" spans="2:4">
      <c r="B12" s="86">
        <v>5.1</v>
      </c>
      <c r="C12" s="87" t="s">
        <v>12</v>
      </c>
      <c r="D12" s="87"/>
    </row>
    <row r="13" ht="33.95" customHeight="true" spans="2:4">
      <c r="B13" s="86">
        <v>5.2</v>
      </c>
      <c r="C13" s="87" t="s">
        <v>13</v>
      </c>
      <c r="D13" s="87"/>
    </row>
    <row r="14" ht="31.7" customHeight="true" spans="2:5">
      <c r="B14" s="86">
        <v>5.3</v>
      </c>
      <c r="C14" s="87" t="s">
        <v>14</v>
      </c>
      <c r="D14" s="87"/>
      <c r="E14" s="18"/>
    </row>
    <row r="15" ht="31.7" customHeight="true" spans="2:4">
      <c r="B15" s="86">
        <v>5.4</v>
      </c>
      <c r="C15" s="87" t="s">
        <v>15</v>
      </c>
      <c r="D15" s="87"/>
    </row>
  </sheetData>
  <mergeCells count="15">
    <mergeCell ref="B1:D1"/>
    <mergeCell ref="B2:C2"/>
    <mergeCell ref="C3:D3"/>
    <mergeCell ref="C4:D4"/>
    <mergeCell ref="C5:D5"/>
    <mergeCell ref="C6:D6"/>
    <mergeCell ref="C7:D7"/>
    <mergeCell ref="C8:D8"/>
    <mergeCell ref="C9:D9"/>
    <mergeCell ref="C10:D10"/>
    <mergeCell ref="C11:D11"/>
    <mergeCell ref="C12:D12"/>
    <mergeCell ref="C13:D13"/>
    <mergeCell ref="C14:D14"/>
    <mergeCell ref="C15:D15"/>
  </mergeCells>
  <pageMargins left="0.75" right="0.75" top="0.268999993801117" bottom="0.268999993801117"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7"/>
  <sheetViews>
    <sheetView workbookViewId="0">
      <pane ySplit="3" topLeftCell="A4" activePane="bottomLeft" state="frozen"/>
      <selection/>
      <selection pane="bottomLeft" activeCell="A14" sqref="A14"/>
    </sheetView>
  </sheetViews>
  <sheetFormatPr defaultColWidth="10" defaultRowHeight="13.5" outlineLevelRow="6" outlineLevelCol="5"/>
  <cols>
    <col min="1" max="1" width="51.875" customWidth="true"/>
    <col min="2" max="6" width="15.875" customWidth="true"/>
    <col min="7" max="7" width="9.75" customWidth="true"/>
  </cols>
  <sheetData>
    <row r="1" ht="44.45" customHeight="true" spans="1:6">
      <c r="A1" s="19" t="s">
        <v>11</v>
      </c>
      <c r="B1" s="19"/>
      <c r="C1" s="19"/>
      <c r="D1" s="19"/>
      <c r="E1" s="19"/>
      <c r="F1" s="19"/>
    </row>
    <row r="2" ht="44.45" customHeight="true" spans="1:6">
      <c r="A2" s="8"/>
      <c r="B2" s="37"/>
      <c r="C2" s="37"/>
      <c r="D2" s="37"/>
      <c r="E2" s="20" t="s">
        <v>16</v>
      </c>
      <c r="F2" s="20"/>
    </row>
    <row r="3" ht="44.45" customHeight="true" spans="1:6">
      <c r="A3" s="21" t="s">
        <v>17</v>
      </c>
      <c r="B3" s="21" t="s">
        <v>18</v>
      </c>
      <c r="C3" s="21" t="s">
        <v>19</v>
      </c>
      <c r="D3" s="21" t="s">
        <v>20</v>
      </c>
      <c r="E3" s="21" t="s">
        <v>21</v>
      </c>
      <c r="F3" s="21" t="s">
        <v>23</v>
      </c>
    </row>
    <row r="4" ht="24.2" customHeight="true" spans="1:6">
      <c r="A4" s="38" t="s">
        <v>365</v>
      </c>
      <c r="B4" s="39"/>
      <c r="C4" s="39"/>
      <c r="D4" s="39"/>
      <c r="E4" s="39"/>
      <c r="F4" s="39"/>
    </row>
    <row r="5" ht="24.2" customHeight="true" spans="1:6">
      <c r="A5" s="38" t="s">
        <v>366</v>
      </c>
      <c r="B5" s="39"/>
      <c r="C5" s="39"/>
      <c r="D5" s="39"/>
      <c r="E5" s="39"/>
      <c r="F5" s="39"/>
    </row>
    <row r="6" spans="1:6">
      <c r="A6" s="40"/>
      <c r="B6" s="37"/>
      <c r="C6" s="37"/>
      <c r="D6" s="37"/>
      <c r="E6" s="37"/>
      <c r="F6" s="37"/>
    </row>
    <row r="7" ht="14.25" customHeight="true" spans="1:6">
      <c r="A7" s="40" t="s">
        <v>364</v>
      </c>
      <c r="B7" s="40"/>
      <c r="C7" s="40"/>
      <c r="D7" s="40"/>
      <c r="E7" s="37"/>
      <c r="F7" s="37"/>
    </row>
  </sheetData>
  <mergeCells count="3">
    <mergeCell ref="A1:F1"/>
    <mergeCell ref="E2:F2"/>
    <mergeCell ref="A7:D7"/>
  </mergeCells>
  <pageMargins left="0.75" right="0.75" top="0.268999993801117" bottom="0.268999993801117" header="0" footer="0"/>
  <pageSetup paperSize="9" scale="93"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10"/>
  <sheetViews>
    <sheetView zoomScale="85" zoomScaleNormal="85" workbookViewId="0">
      <selection activeCell="C18" sqref="C18"/>
    </sheetView>
  </sheetViews>
  <sheetFormatPr defaultColWidth="10" defaultRowHeight="13.5" outlineLevelCol="3"/>
  <cols>
    <col min="1" max="1" width="36.25" customWidth="true"/>
    <col min="2" max="2" width="23.5" customWidth="true"/>
    <col min="3" max="3" width="22.75" customWidth="true"/>
    <col min="4" max="4" width="41" customWidth="true"/>
    <col min="5" max="5" width="9.75" customWidth="true"/>
  </cols>
  <sheetData>
    <row r="1" ht="51.2" customHeight="true" spans="1:4">
      <c r="A1" s="31" t="s">
        <v>12</v>
      </c>
      <c r="B1" s="31"/>
      <c r="C1" s="31"/>
      <c r="D1" s="31"/>
    </row>
    <row r="2" ht="24.95" customHeight="true" spans="1:4">
      <c r="A2" s="5"/>
      <c r="D2" s="20" t="s">
        <v>16</v>
      </c>
    </row>
    <row r="3" ht="40.7" customHeight="true" spans="1:4">
      <c r="A3" s="21" t="s">
        <v>367</v>
      </c>
      <c r="B3" s="21" t="s">
        <v>18</v>
      </c>
      <c r="C3" s="21" t="s">
        <v>20</v>
      </c>
      <c r="D3" s="21" t="s">
        <v>368</v>
      </c>
    </row>
    <row r="4" ht="27.2" customHeight="true" spans="1:4">
      <c r="A4" s="32" t="s">
        <v>369</v>
      </c>
      <c r="B4" s="33">
        <v>25</v>
      </c>
      <c r="C4" s="34">
        <v>30</v>
      </c>
      <c r="D4" s="35">
        <f>C4/B4</f>
        <v>1.2</v>
      </c>
    </row>
    <row r="5" ht="27.2" customHeight="true" spans="1:4">
      <c r="A5" s="32" t="s">
        <v>370</v>
      </c>
      <c r="B5" s="33">
        <v>25</v>
      </c>
      <c r="C5" s="34">
        <v>30</v>
      </c>
      <c r="D5" s="35">
        <f t="shared" ref="D5:D10" si="0">C5/B5</f>
        <v>1.2</v>
      </c>
    </row>
    <row r="6" ht="27.2" customHeight="true" spans="1:4">
      <c r="A6" s="32" t="s">
        <v>371</v>
      </c>
      <c r="B6" s="33">
        <v>25</v>
      </c>
      <c r="C6" s="34">
        <v>30</v>
      </c>
      <c r="D6" s="35">
        <f t="shared" si="0"/>
        <v>1.2</v>
      </c>
    </row>
    <row r="7" ht="27.2" customHeight="true" spans="1:4">
      <c r="A7" s="32" t="s">
        <v>372</v>
      </c>
      <c r="B7" s="33">
        <v>25</v>
      </c>
      <c r="C7" s="34">
        <v>30</v>
      </c>
      <c r="D7" s="35">
        <f t="shared" si="0"/>
        <v>1.2</v>
      </c>
    </row>
    <row r="8" ht="27.2" customHeight="true" spans="1:4">
      <c r="A8" s="32" t="s">
        <v>373</v>
      </c>
      <c r="B8" s="33">
        <v>25</v>
      </c>
      <c r="C8" s="34">
        <v>30</v>
      </c>
      <c r="D8" s="35">
        <f t="shared" si="0"/>
        <v>1.2</v>
      </c>
    </row>
    <row r="9" ht="27.2" customHeight="true" spans="1:4">
      <c r="A9" s="32" t="s">
        <v>374</v>
      </c>
      <c r="B9" s="33">
        <v>25</v>
      </c>
      <c r="C9" s="34">
        <v>30</v>
      </c>
      <c r="D9" s="35">
        <f t="shared" si="0"/>
        <v>1.2</v>
      </c>
    </row>
    <row r="10" ht="27.2" customHeight="true" spans="1:4">
      <c r="A10" s="36" t="s">
        <v>375</v>
      </c>
      <c r="B10" s="33">
        <v>150</v>
      </c>
      <c r="C10" s="33">
        <v>180</v>
      </c>
      <c r="D10" s="35">
        <f t="shared" si="0"/>
        <v>1.2</v>
      </c>
    </row>
  </sheetData>
  <mergeCells count="1">
    <mergeCell ref="A1:D1"/>
  </mergeCells>
  <pageMargins left="0.984000027179718" right="0.75" top="0.472000002861023" bottom="0.268999993801117" header="0" footer="0"/>
  <pageSetup paperSize="9" scale="96"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12"/>
  <sheetViews>
    <sheetView workbookViewId="0">
      <selection activeCell="C9" sqref="C9"/>
    </sheetView>
  </sheetViews>
  <sheetFormatPr defaultColWidth="10" defaultRowHeight="13.5" outlineLevelCol="3"/>
  <cols>
    <col min="1" max="1" width="31.875" customWidth="true"/>
    <col min="2" max="3" width="24.375" customWidth="true"/>
    <col min="4" max="4" width="26" customWidth="true"/>
    <col min="5" max="5" width="9.75" customWidth="true"/>
  </cols>
  <sheetData>
    <row r="1" ht="39.95" customHeight="true" spans="1:4">
      <c r="A1" s="19" t="s">
        <v>376</v>
      </c>
      <c r="B1" s="19"/>
      <c r="C1" s="19"/>
      <c r="D1" s="19"/>
    </row>
    <row r="2" ht="29.45" customHeight="true" spans="1:4">
      <c r="A2" s="5"/>
      <c r="B2" s="18"/>
      <c r="C2" s="18"/>
      <c r="D2" s="20" t="s">
        <v>16</v>
      </c>
    </row>
    <row r="3" ht="34.7" customHeight="true" spans="1:4">
      <c r="A3" s="21" t="s">
        <v>377</v>
      </c>
      <c r="B3" s="21" t="s">
        <v>18</v>
      </c>
      <c r="C3" s="21" t="s">
        <v>20</v>
      </c>
      <c r="D3" s="21" t="s">
        <v>378</v>
      </c>
    </row>
    <row r="4" ht="34.7" customHeight="true" spans="1:4">
      <c r="A4" s="22" t="s">
        <v>379</v>
      </c>
      <c r="B4" s="23">
        <v>0</v>
      </c>
      <c r="C4" s="23">
        <v>0</v>
      </c>
      <c r="D4" s="23">
        <v>0</v>
      </c>
    </row>
    <row r="5" ht="34.7" customHeight="true" spans="1:4">
      <c r="A5" s="22" t="s">
        <v>380</v>
      </c>
      <c r="B5" s="23">
        <v>27.3</v>
      </c>
      <c r="C5" s="23">
        <v>19.73</v>
      </c>
      <c r="D5" s="23">
        <f>C5/B5</f>
        <v>0.722710622710623</v>
      </c>
    </row>
    <row r="6" ht="34.7" customHeight="true" spans="1:4">
      <c r="A6" s="22" t="s">
        <v>381</v>
      </c>
      <c r="B6" s="23">
        <v>6</v>
      </c>
      <c r="C6" s="23">
        <v>5.35</v>
      </c>
      <c r="D6" s="23">
        <f t="shared" ref="D6:D10" si="0">C6/B6</f>
        <v>0.891666666666667</v>
      </c>
    </row>
    <row r="7" ht="34.7" customHeight="true" spans="1:4">
      <c r="A7" s="22" t="s">
        <v>382</v>
      </c>
      <c r="B7" s="23">
        <v>0</v>
      </c>
      <c r="C7" s="23">
        <v>0</v>
      </c>
      <c r="D7" s="23">
        <v>0</v>
      </c>
    </row>
    <row r="8" ht="34.7" customHeight="true" spans="1:4">
      <c r="A8" s="22" t="s">
        <v>383</v>
      </c>
      <c r="B8" s="23">
        <v>6</v>
      </c>
      <c r="C8" s="23">
        <v>5.35</v>
      </c>
      <c r="D8" s="23">
        <f t="shared" si="0"/>
        <v>0.891666666666667</v>
      </c>
    </row>
    <row r="9" ht="34.7" customHeight="true" spans="1:4">
      <c r="A9" s="24"/>
      <c r="B9" s="25"/>
      <c r="C9" s="25"/>
      <c r="D9" s="26"/>
    </row>
    <row r="10" ht="34.7" customHeight="true" spans="1:4">
      <c r="A10" s="27" t="s">
        <v>375</v>
      </c>
      <c r="B10" s="28">
        <v>33.3</v>
      </c>
      <c r="C10" s="28">
        <v>25.08</v>
      </c>
      <c r="D10" s="29">
        <f t="shared" si="0"/>
        <v>0.753153153153153</v>
      </c>
    </row>
    <row r="11" ht="77.25" customHeight="true" spans="1:4">
      <c r="A11" s="30" t="s">
        <v>384</v>
      </c>
      <c r="B11" s="30"/>
      <c r="C11" s="30"/>
      <c r="D11" s="30"/>
    </row>
    <row r="12" ht="44.45" customHeight="true" spans="1:4">
      <c r="A12" s="30" t="s">
        <v>385</v>
      </c>
      <c r="B12" s="30"/>
      <c r="C12" s="30"/>
      <c r="D12" s="30"/>
    </row>
  </sheetData>
  <mergeCells count="3">
    <mergeCell ref="A1:D1"/>
    <mergeCell ref="A11:D11"/>
    <mergeCell ref="A12:D12"/>
  </mergeCells>
  <pageMargins left="1.18099999427795" right="0.75" top="0.589999973773956" bottom="0.268999993801117"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17"/>
  <sheetViews>
    <sheetView workbookViewId="0">
      <selection activeCell="H12" sqref="H12"/>
    </sheetView>
  </sheetViews>
  <sheetFormatPr defaultColWidth="10" defaultRowHeight="13.5" outlineLevelCol="3"/>
  <cols>
    <col min="1" max="1" width="5.875" customWidth="true"/>
    <col min="2" max="2" width="27.5" customWidth="true"/>
    <col min="3" max="3" width="23.875" customWidth="true"/>
    <col min="4" max="4" width="25.25" customWidth="true"/>
    <col min="5" max="5" width="9.75" customWidth="true"/>
  </cols>
  <sheetData>
    <row r="1" ht="32.45" customHeight="true" spans="1:4">
      <c r="A1" s="7" t="s">
        <v>14</v>
      </c>
      <c r="B1" s="7"/>
      <c r="C1" s="7"/>
      <c r="D1" s="7"/>
    </row>
    <row r="2" ht="18.75" customHeight="true" spans="1:4">
      <c r="A2" s="8"/>
      <c r="B2" s="8"/>
      <c r="C2" s="9" t="s">
        <v>282</v>
      </c>
      <c r="D2" s="9"/>
    </row>
    <row r="3" ht="24.95" customHeight="true" spans="1:4">
      <c r="A3" s="10" t="s">
        <v>386</v>
      </c>
      <c r="B3" s="10" t="s">
        <v>377</v>
      </c>
      <c r="C3" s="10" t="s">
        <v>18</v>
      </c>
      <c r="D3" s="10" t="s">
        <v>20</v>
      </c>
    </row>
    <row r="4" ht="16.5" customHeight="true" spans="1:4">
      <c r="A4" s="11"/>
      <c r="B4" s="12"/>
      <c r="C4" s="13"/>
      <c r="D4" s="13"/>
    </row>
    <row r="5" ht="16.5" customHeight="true" spans="1:4">
      <c r="A5" s="11"/>
      <c r="B5" s="12"/>
      <c r="C5" s="13"/>
      <c r="D5" s="13"/>
    </row>
    <row r="6" ht="16.5" customHeight="true" spans="1:4">
      <c r="A6" s="11"/>
      <c r="B6" s="12"/>
      <c r="C6" s="13"/>
      <c r="D6" s="13"/>
    </row>
    <row r="7" ht="16.5" customHeight="true" spans="1:4">
      <c r="A7" s="11"/>
      <c r="B7" s="12"/>
      <c r="C7" s="13"/>
      <c r="D7" s="13"/>
    </row>
    <row r="8" ht="16.5" customHeight="true" spans="1:4">
      <c r="A8" s="11"/>
      <c r="B8" s="12"/>
      <c r="C8" s="13"/>
      <c r="D8" s="13"/>
    </row>
    <row r="9" ht="16.5" customHeight="true" spans="1:4">
      <c r="A9" s="11"/>
      <c r="B9" s="12"/>
      <c r="C9" s="13"/>
      <c r="D9" s="13"/>
    </row>
    <row r="10" ht="16.5" customHeight="true" spans="1:4">
      <c r="A10" s="11"/>
      <c r="B10" s="12"/>
      <c r="C10" s="13"/>
      <c r="D10" s="13"/>
    </row>
    <row r="11" ht="16.5" customHeight="true" spans="1:4">
      <c r="A11" s="11"/>
      <c r="B11" s="12"/>
      <c r="C11" s="13"/>
      <c r="D11" s="13"/>
    </row>
    <row r="12" ht="16.5" customHeight="true" spans="1:4">
      <c r="A12" s="11"/>
      <c r="B12" s="12"/>
      <c r="C12" s="13"/>
      <c r="D12" s="13"/>
    </row>
    <row r="13" ht="16.5" customHeight="true" spans="1:4">
      <c r="A13" s="11"/>
      <c r="B13" s="12"/>
      <c r="C13" s="13"/>
      <c r="D13" s="13"/>
    </row>
    <row r="14" ht="16.5" customHeight="true" spans="1:4">
      <c r="A14" s="11"/>
      <c r="B14" s="12"/>
      <c r="C14" s="13"/>
      <c r="D14" s="13"/>
    </row>
    <row r="15" ht="16.5" customHeight="true" spans="1:4">
      <c r="A15" s="12"/>
      <c r="B15" s="14" t="s">
        <v>375</v>
      </c>
      <c r="C15" s="15"/>
      <c r="D15" s="15"/>
    </row>
    <row r="16" ht="14.25" customHeight="true"/>
    <row r="17" s="6" customFormat="true" ht="14.25" customHeight="true" spans="1:3">
      <c r="A17" s="16" t="s">
        <v>387</v>
      </c>
      <c r="B17" s="17"/>
      <c r="C17" s="18"/>
    </row>
  </sheetData>
  <mergeCells count="3">
    <mergeCell ref="A1:D1"/>
    <mergeCell ref="A2:B2"/>
    <mergeCell ref="C2:D2"/>
  </mergeCells>
  <pageMargins left="0.75" right="0.75" top="0.270000010728836" bottom="0.270000010728836" header="0" footer="0"/>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9"/>
  <sheetViews>
    <sheetView workbookViewId="0">
      <selection activeCell="A16" sqref="A16"/>
    </sheetView>
  </sheetViews>
  <sheetFormatPr defaultColWidth="10" defaultRowHeight="13.5" outlineLevelCol="6"/>
  <cols>
    <col min="1" max="1" width="121.5" customWidth="true"/>
    <col min="2" max="2" width="15.125" customWidth="true"/>
    <col min="3" max="7" width="16.125" customWidth="true"/>
    <col min="8" max="8" width="9.75" customWidth="true"/>
  </cols>
  <sheetData>
    <row r="1" ht="66.4" customHeight="true" spans="1:7">
      <c r="A1" s="1" t="s">
        <v>388</v>
      </c>
      <c r="B1" s="2"/>
      <c r="C1" s="2"/>
      <c r="D1" s="2"/>
      <c r="E1" s="2"/>
      <c r="F1" s="2"/>
      <c r="G1" s="2"/>
    </row>
    <row r="2" ht="33.95" customHeight="true" spans="1:7">
      <c r="A2" s="3" t="s">
        <v>389</v>
      </c>
      <c r="B2" s="4"/>
      <c r="C2" s="4"/>
      <c r="D2" s="4"/>
      <c r="E2" s="4"/>
      <c r="F2" s="4"/>
      <c r="G2" s="4"/>
    </row>
    <row r="3" ht="42.2" customHeight="true" spans="1:7">
      <c r="A3" s="5" t="s">
        <v>390</v>
      </c>
      <c r="B3" s="4"/>
      <c r="C3" s="4"/>
      <c r="D3" s="4"/>
      <c r="E3" s="4"/>
      <c r="F3" s="4"/>
      <c r="G3" s="4"/>
    </row>
    <row r="4" ht="42.2" customHeight="true" spans="1:7">
      <c r="A4" s="3" t="s">
        <v>391</v>
      </c>
      <c r="B4" s="4"/>
      <c r="C4" s="4"/>
      <c r="D4" s="4"/>
      <c r="E4" s="4"/>
      <c r="F4" s="4"/>
      <c r="G4" s="4"/>
    </row>
    <row r="5" ht="42.2" customHeight="true" spans="1:7">
      <c r="A5" s="5" t="s">
        <v>392</v>
      </c>
      <c r="B5" s="4"/>
      <c r="C5" s="4"/>
      <c r="D5" s="4"/>
      <c r="E5" s="4"/>
      <c r="F5" s="4"/>
      <c r="G5" s="4"/>
    </row>
    <row r="6" ht="42.2" customHeight="true" spans="1:7">
      <c r="A6" s="3" t="s">
        <v>393</v>
      </c>
      <c r="B6" s="4"/>
      <c r="C6" s="4"/>
      <c r="D6" s="4"/>
      <c r="E6" s="4"/>
      <c r="F6" s="4"/>
      <c r="G6" s="4"/>
    </row>
    <row r="7" ht="74.65" customHeight="true" spans="1:7">
      <c r="A7" s="5" t="s">
        <v>394</v>
      </c>
      <c r="B7" s="4"/>
      <c r="C7" s="4"/>
      <c r="D7" s="4"/>
      <c r="E7" s="4"/>
      <c r="F7" s="4"/>
      <c r="G7" s="4"/>
    </row>
    <row r="8" ht="42.2" customHeight="true" spans="1:7">
      <c r="A8" s="3" t="s">
        <v>395</v>
      </c>
      <c r="B8" s="4"/>
      <c r="C8" s="4"/>
      <c r="D8" s="4"/>
      <c r="E8" s="4"/>
      <c r="F8" s="4"/>
      <c r="G8" s="4"/>
    </row>
    <row r="9" ht="60.4" customHeight="true" spans="1:7">
      <c r="A9" s="5" t="s">
        <v>396</v>
      </c>
      <c r="B9" s="4"/>
      <c r="C9" s="4"/>
      <c r="D9" s="4"/>
      <c r="E9" s="4"/>
      <c r="F9" s="4"/>
      <c r="G9" s="4"/>
    </row>
  </sheetData>
  <pageMargins left="0.75" right="0.75" top="0.268999993801117" bottom="0.268999993801117"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4"/>
  <sheetViews>
    <sheetView workbookViewId="0">
      <selection activeCell="D4" sqref="D4"/>
    </sheetView>
  </sheetViews>
  <sheetFormatPr defaultColWidth="10" defaultRowHeight="13.5" outlineLevelCol="6"/>
  <cols>
    <col min="1" max="1" width="26.625" customWidth="true"/>
    <col min="2" max="7" width="16.125" customWidth="true"/>
    <col min="8" max="8" width="9.75" customWidth="true"/>
  </cols>
  <sheetData>
    <row r="1" ht="41.45" customHeight="true" spans="1:7">
      <c r="A1" s="19" t="s">
        <v>3</v>
      </c>
      <c r="B1" s="19"/>
      <c r="C1" s="19"/>
      <c r="D1" s="19"/>
      <c r="E1" s="19"/>
      <c r="F1" s="19"/>
      <c r="G1" s="19"/>
    </row>
    <row r="2" ht="24.2" customHeight="true" spans="1:7">
      <c r="A2" s="8"/>
      <c r="B2" s="18"/>
      <c r="C2" s="18"/>
      <c r="D2" s="18"/>
      <c r="E2" s="18"/>
      <c r="F2" s="9" t="s">
        <v>16</v>
      </c>
      <c r="G2" s="9"/>
    </row>
    <row r="3" ht="39.2" customHeight="true" spans="1:7">
      <c r="A3" s="21" t="s">
        <v>17</v>
      </c>
      <c r="B3" s="21" t="s">
        <v>18</v>
      </c>
      <c r="C3" s="21" t="s">
        <v>19</v>
      </c>
      <c r="D3" s="21" t="s">
        <v>20</v>
      </c>
      <c r="E3" s="21" t="s">
        <v>21</v>
      </c>
      <c r="F3" s="21" t="s">
        <v>22</v>
      </c>
      <c r="G3" s="21" t="s">
        <v>23</v>
      </c>
    </row>
    <row r="4" ht="18.75" customHeight="true" spans="1:7">
      <c r="A4" s="58" t="s">
        <v>24</v>
      </c>
      <c r="B4" s="59">
        <v>42500</v>
      </c>
      <c r="C4" s="59">
        <v>33109.47</v>
      </c>
      <c r="D4" s="59">
        <v>33109.47</v>
      </c>
      <c r="E4" s="63">
        <f>D4/C4</f>
        <v>1</v>
      </c>
      <c r="F4" s="59">
        <v>42500</v>
      </c>
      <c r="G4" s="63">
        <f>D4/F4</f>
        <v>0.779046352941177</v>
      </c>
    </row>
    <row r="5" ht="18.75" customHeight="true" spans="1:7">
      <c r="A5" s="58" t="s">
        <v>25</v>
      </c>
      <c r="B5">
        <v>1328.38</v>
      </c>
      <c r="C5" s="59">
        <v>5041.229666</v>
      </c>
      <c r="D5" s="59">
        <v>5041.23</v>
      </c>
      <c r="E5" s="63">
        <f t="shared" ref="E5:E14" si="0">D5/C5</f>
        <v>1.00000006625368</v>
      </c>
      <c r="F5" s="59">
        <v>15466.14</v>
      </c>
      <c r="G5" s="63">
        <f>D5/F5</f>
        <v>0.325952694078807</v>
      </c>
    </row>
    <row r="6" ht="18.75" customHeight="true" spans="1:7">
      <c r="A6" s="58"/>
      <c r="B6" s="58"/>
      <c r="C6" s="58"/>
      <c r="D6" s="58"/>
      <c r="E6" s="63"/>
      <c r="F6" s="58"/>
      <c r="G6" s="63"/>
    </row>
    <row r="7" ht="18.75" customHeight="true" spans="1:7">
      <c r="A7" s="58"/>
      <c r="B7" s="58"/>
      <c r="C7" s="58"/>
      <c r="D7" s="58"/>
      <c r="E7" s="63"/>
      <c r="F7" s="58"/>
      <c r="G7" s="63"/>
    </row>
    <row r="8" ht="18.75" customHeight="true" spans="1:7">
      <c r="A8" s="58"/>
      <c r="B8" s="58"/>
      <c r="C8" s="58"/>
      <c r="D8" s="58"/>
      <c r="E8" s="63"/>
      <c r="F8" s="58"/>
      <c r="G8" s="63"/>
    </row>
    <row r="9" ht="18.75" customHeight="true" spans="1:7">
      <c r="A9" s="58"/>
      <c r="B9" s="58"/>
      <c r="C9" s="58"/>
      <c r="D9" s="58"/>
      <c r="E9" s="63"/>
      <c r="F9" s="58"/>
      <c r="G9" s="63"/>
    </row>
    <row r="10" ht="18.75" customHeight="true" spans="1:7">
      <c r="A10" s="61" t="s">
        <v>26</v>
      </c>
      <c r="B10" s="59">
        <f>B4+B5</f>
        <v>43828.38</v>
      </c>
      <c r="C10" s="59">
        <f>C4+C5</f>
        <v>38150.699666</v>
      </c>
      <c r="D10" s="59">
        <f>D4+D5</f>
        <v>38150.7</v>
      </c>
      <c r="E10" s="63">
        <f t="shared" si="0"/>
        <v>1.00000000875475</v>
      </c>
      <c r="F10" s="59">
        <f>F4+F5</f>
        <v>57966.14</v>
      </c>
      <c r="G10" s="63">
        <f>D10/F10</f>
        <v>0.658154915956108</v>
      </c>
    </row>
    <row r="11" ht="18.75" customHeight="true" spans="1:7">
      <c r="A11" s="61" t="s">
        <v>27</v>
      </c>
      <c r="B11" s="60">
        <v>7777.44</v>
      </c>
      <c r="C11" s="60">
        <v>7777.44</v>
      </c>
      <c r="D11" s="60">
        <v>7777.44</v>
      </c>
      <c r="E11" s="63">
        <f t="shared" si="0"/>
        <v>1</v>
      </c>
      <c r="F11" s="60">
        <v>2148.99</v>
      </c>
      <c r="G11" s="63">
        <f>D11/F11</f>
        <v>3.6191140954588</v>
      </c>
    </row>
    <row r="12" ht="18.75" customHeight="true" spans="1:7">
      <c r="A12" s="61" t="s">
        <v>28</v>
      </c>
      <c r="B12" s="59"/>
      <c r="C12" s="59"/>
      <c r="D12" s="59"/>
      <c r="E12" s="63"/>
      <c r="F12" s="60"/>
      <c r="G12" s="63"/>
    </row>
    <row r="13" ht="18.75" customHeight="true" spans="1:7">
      <c r="A13" s="61"/>
      <c r="B13" s="58"/>
      <c r="C13" s="58"/>
      <c r="D13" s="58"/>
      <c r="E13" s="63"/>
      <c r="F13" s="58"/>
      <c r="G13" s="63"/>
    </row>
    <row r="14" ht="18.75" customHeight="true" spans="1:7">
      <c r="A14" s="61" t="s">
        <v>29</v>
      </c>
      <c r="B14" s="62">
        <f>B10+B11</f>
        <v>51605.82</v>
      </c>
      <c r="C14" s="62">
        <f>C10+C11</f>
        <v>45928.139666</v>
      </c>
      <c r="D14" s="62">
        <f>D10+D11</f>
        <v>45928.14</v>
      </c>
      <c r="E14" s="65">
        <f t="shared" si="0"/>
        <v>1.00000000727223</v>
      </c>
      <c r="F14" s="62">
        <f>F10+F11</f>
        <v>60115.13</v>
      </c>
      <c r="G14" s="65">
        <f>D14/F14</f>
        <v>0.764003005566153</v>
      </c>
    </row>
  </sheetData>
  <mergeCells count="2">
    <mergeCell ref="A1:G1"/>
    <mergeCell ref="F2:G2"/>
  </mergeCells>
  <pageMargins left="0.984000027179718" right="0.75" top="0.589999973773956" bottom="0.268999993801117" header="0" footer="0"/>
  <pageSetup paperSize="9" scale="96" orientation="landscape"/>
  <headerFooter/>
  <ignoredErrors>
    <ignoredError sqref="E14 E10" formula="true"/>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75"/>
  <sheetViews>
    <sheetView workbookViewId="0">
      <pane ySplit="3" topLeftCell="A158" activePane="bottomLeft" state="frozen"/>
      <selection/>
      <selection pane="bottomLeft" activeCell="J174" sqref="J174"/>
    </sheetView>
  </sheetViews>
  <sheetFormatPr defaultColWidth="10" defaultRowHeight="13.5" outlineLevelCol="7"/>
  <cols>
    <col min="1" max="1" width="6.75" customWidth="true"/>
    <col min="2" max="2" width="26.75" customWidth="true"/>
    <col min="3" max="8" width="12.5" customWidth="true"/>
    <col min="9" max="9" width="9.75" customWidth="true"/>
  </cols>
  <sheetData>
    <row r="1" ht="27.95" customHeight="true" spans="1:8">
      <c r="A1" s="73" t="s">
        <v>4</v>
      </c>
      <c r="B1" s="73"/>
      <c r="C1" s="73"/>
      <c r="D1" s="73"/>
      <c r="E1" s="73"/>
      <c r="F1" s="73"/>
      <c r="G1" s="73"/>
      <c r="H1" s="73"/>
    </row>
    <row r="2" ht="20.45" customHeight="true" spans="1:8">
      <c r="A2" s="8"/>
      <c r="B2" s="8"/>
      <c r="C2" s="8"/>
      <c r="D2" s="8"/>
      <c r="E2" s="8"/>
      <c r="F2" s="8"/>
      <c r="G2" s="9" t="s">
        <v>16</v>
      </c>
      <c r="H2" s="9"/>
    </row>
    <row r="3" ht="33.2" customHeight="true" spans="1:8">
      <c r="A3" s="10" t="s">
        <v>30</v>
      </c>
      <c r="B3" s="74" t="s">
        <v>17</v>
      </c>
      <c r="C3" s="74" t="s">
        <v>18</v>
      </c>
      <c r="D3" s="74" t="s">
        <v>19</v>
      </c>
      <c r="E3" s="74" t="s">
        <v>20</v>
      </c>
      <c r="F3" s="74" t="s">
        <v>21</v>
      </c>
      <c r="G3" s="74" t="s">
        <v>22</v>
      </c>
      <c r="H3" s="74" t="s">
        <v>23</v>
      </c>
    </row>
    <row r="4" ht="22.7" customHeight="true" spans="1:8">
      <c r="A4" s="75">
        <v>201</v>
      </c>
      <c r="B4" s="76" t="s">
        <v>31</v>
      </c>
      <c r="C4" s="77">
        <f>C5+C9+C12+C14+C16+C19</f>
        <v>5297.63</v>
      </c>
      <c r="D4" s="78">
        <f>D5+D9+D12+D14+D16+D19</f>
        <v>4129.653894</v>
      </c>
      <c r="E4" s="78">
        <f>E5+E9+E12+E14+E16+E19</f>
        <v>4129.653894</v>
      </c>
      <c r="F4" s="55">
        <f>D4/E4</f>
        <v>1</v>
      </c>
      <c r="G4" s="51">
        <f>G5+G9+G12+G14+G16+G19</f>
        <v>8709.246325</v>
      </c>
      <c r="H4" s="55">
        <f>E4/G4</f>
        <v>0.474168916562364</v>
      </c>
    </row>
    <row r="5" ht="22.7" customHeight="true" spans="1:8">
      <c r="A5" s="75">
        <v>20101</v>
      </c>
      <c r="B5" s="76" t="s">
        <v>32</v>
      </c>
      <c r="C5" s="77">
        <v>22.5</v>
      </c>
      <c r="D5" s="78">
        <v>10.782623</v>
      </c>
      <c r="E5" s="78">
        <v>10.782623</v>
      </c>
      <c r="F5" s="55">
        <f t="shared" ref="F5:F74" si="0">D5/E5</f>
        <v>1</v>
      </c>
      <c r="G5" s="51">
        <f>G6+G7+G8</f>
        <v>11.6417</v>
      </c>
      <c r="H5" s="55">
        <f t="shared" ref="H5:H68" si="1">E5/G5</f>
        <v>0.926206911361743</v>
      </c>
    </row>
    <row r="6" ht="22.7" customHeight="true" spans="1:8">
      <c r="A6" s="79" t="s">
        <v>33</v>
      </c>
      <c r="B6" s="80" t="s">
        <v>34</v>
      </c>
      <c r="C6" s="77">
        <v>2</v>
      </c>
      <c r="D6" s="78">
        <v>0.425</v>
      </c>
      <c r="E6" s="78">
        <v>0.425</v>
      </c>
      <c r="F6" s="55">
        <f t="shared" si="0"/>
        <v>1</v>
      </c>
      <c r="G6" s="51">
        <v>0.485</v>
      </c>
      <c r="H6" s="55">
        <f t="shared" si="1"/>
        <v>0.876288659793814</v>
      </c>
    </row>
    <row r="7" ht="22.7" customHeight="true" spans="1:8">
      <c r="A7" s="79" t="s">
        <v>35</v>
      </c>
      <c r="B7" s="80" t="s">
        <v>36</v>
      </c>
      <c r="C7" s="77">
        <v>0.6</v>
      </c>
      <c r="D7" s="78">
        <v>0</v>
      </c>
      <c r="E7" s="78">
        <v>0</v>
      </c>
      <c r="F7" s="55"/>
      <c r="G7" s="51"/>
      <c r="H7" s="55"/>
    </row>
    <row r="8" ht="22.7" customHeight="true" spans="1:8">
      <c r="A8" s="79" t="s">
        <v>37</v>
      </c>
      <c r="B8" s="80" t="s">
        <v>38</v>
      </c>
      <c r="C8" s="77">
        <v>19.9</v>
      </c>
      <c r="D8" s="78">
        <v>10.357623</v>
      </c>
      <c r="E8" s="78">
        <v>10.357623</v>
      </c>
      <c r="F8" s="55">
        <f t="shared" si="0"/>
        <v>1</v>
      </c>
      <c r="G8" s="51">
        <v>11.1567</v>
      </c>
      <c r="H8" s="55">
        <f t="shared" si="1"/>
        <v>0.92837693941757</v>
      </c>
    </row>
    <row r="9" ht="22.7" customHeight="true" spans="1:8">
      <c r="A9" s="75">
        <v>20103</v>
      </c>
      <c r="B9" s="76" t="s">
        <v>39</v>
      </c>
      <c r="C9" s="77">
        <v>4345.66</v>
      </c>
      <c r="D9" s="78">
        <v>3189.194188</v>
      </c>
      <c r="E9" s="78">
        <v>3189.194188</v>
      </c>
      <c r="F9" s="55">
        <f t="shared" si="0"/>
        <v>1</v>
      </c>
      <c r="G9" s="51">
        <f>G10+G11</f>
        <v>7926.212348</v>
      </c>
      <c r="H9" s="55">
        <f t="shared" si="1"/>
        <v>0.40236042739944</v>
      </c>
    </row>
    <row r="10" ht="22.7" customHeight="true" spans="1:8">
      <c r="A10" s="79" t="s">
        <v>40</v>
      </c>
      <c r="B10" s="80" t="s">
        <v>41</v>
      </c>
      <c r="C10" s="77">
        <v>1168.6</v>
      </c>
      <c r="D10" s="78">
        <v>996.092757</v>
      </c>
      <c r="E10" s="78">
        <v>996.092757</v>
      </c>
      <c r="F10" s="55">
        <f t="shared" si="0"/>
        <v>1</v>
      </c>
      <c r="G10" s="51">
        <v>1091.250566</v>
      </c>
      <c r="H10" s="55">
        <f t="shared" si="1"/>
        <v>0.912799303876833</v>
      </c>
    </row>
    <row r="11" ht="22.7" customHeight="true" spans="1:8">
      <c r="A11" s="79" t="s">
        <v>42</v>
      </c>
      <c r="B11" s="80" t="s">
        <v>43</v>
      </c>
      <c r="C11" s="77">
        <v>3177.06</v>
      </c>
      <c r="D11" s="78">
        <v>2193.101431</v>
      </c>
      <c r="E11" s="78">
        <v>2193.101431</v>
      </c>
      <c r="F11" s="55">
        <f t="shared" si="0"/>
        <v>1</v>
      </c>
      <c r="G11" s="51">
        <v>6834.961782</v>
      </c>
      <c r="H11" s="55">
        <f t="shared" si="1"/>
        <v>0.320865207582517</v>
      </c>
    </row>
    <row r="12" ht="22.7" customHeight="true" spans="1:8">
      <c r="A12" s="75">
        <v>20106</v>
      </c>
      <c r="B12" s="76" t="s">
        <v>44</v>
      </c>
      <c r="C12" s="77">
        <v>212.14</v>
      </c>
      <c r="D12" s="78">
        <v>214.024297</v>
      </c>
      <c r="E12" s="78">
        <v>214.024297</v>
      </c>
      <c r="F12" s="55">
        <f t="shared" si="0"/>
        <v>1</v>
      </c>
      <c r="G12" s="51">
        <f>G13</f>
        <v>181.99205</v>
      </c>
      <c r="H12" s="55">
        <f t="shared" si="1"/>
        <v>1.17600904545006</v>
      </c>
    </row>
    <row r="13" ht="22.7" customHeight="true" spans="1:8">
      <c r="A13" s="79" t="s">
        <v>45</v>
      </c>
      <c r="B13" s="80" t="s">
        <v>46</v>
      </c>
      <c r="C13" s="77">
        <v>212.14</v>
      </c>
      <c r="D13" s="78">
        <v>214.024297</v>
      </c>
      <c r="E13" s="78">
        <v>214.024297</v>
      </c>
      <c r="F13" s="55">
        <f t="shared" si="0"/>
        <v>1</v>
      </c>
      <c r="G13" s="51">
        <v>181.99205</v>
      </c>
      <c r="H13" s="55">
        <f t="shared" si="1"/>
        <v>1.17600904545006</v>
      </c>
    </row>
    <row r="14" ht="22.7" customHeight="true" spans="1:8">
      <c r="A14" s="75">
        <v>20132</v>
      </c>
      <c r="B14" s="76" t="s">
        <v>47</v>
      </c>
      <c r="C14" s="77">
        <v>15.25</v>
      </c>
      <c r="D14" s="78">
        <v>11.328075</v>
      </c>
      <c r="E14" s="78">
        <v>11.328075</v>
      </c>
      <c r="F14" s="55">
        <f t="shared" si="0"/>
        <v>1</v>
      </c>
      <c r="G14" s="51">
        <f>G15</f>
        <v>7.164072</v>
      </c>
      <c r="H14" s="55">
        <f t="shared" si="1"/>
        <v>1.58123410819992</v>
      </c>
    </row>
    <row r="15" ht="22.7" customHeight="true" spans="1:8">
      <c r="A15" s="79" t="s">
        <v>48</v>
      </c>
      <c r="B15" s="80" t="s">
        <v>49</v>
      </c>
      <c r="C15" s="77">
        <v>15.25</v>
      </c>
      <c r="D15" s="78">
        <v>11.328075</v>
      </c>
      <c r="E15" s="78">
        <v>11.328075</v>
      </c>
      <c r="F15" s="55">
        <f t="shared" si="0"/>
        <v>1</v>
      </c>
      <c r="G15" s="51">
        <v>7.164072</v>
      </c>
      <c r="H15" s="55">
        <f t="shared" si="1"/>
        <v>1.58123410819992</v>
      </c>
    </row>
    <row r="16" ht="22.7" customHeight="true" spans="1:8">
      <c r="A16" s="75">
        <v>20136</v>
      </c>
      <c r="B16" s="76" t="s">
        <v>50</v>
      </c>
      <c r="C16" s="77">
        <v>366.19</v>
      </c>
      <c r="D16" s="78">
        <v>314.688132</v>
      </c>
      <c r="E16" s="78">
        <v>314.688132</v>
      </c>
      <c r="F16" s="55">
        <f t="shared" si="0"/>
        <v>1</v>
      </c>
      <c r="G16" s="51">
        <f>G17+G18</f>
        <v>184.197463</v>
      </c>
      <c r="H16" s="55">
        <f t="shared" si="1"/>
        <v>1.70842815571244</v>
      </c>
    </row>
    <row r="17" ht="22.7" customHeight="true" spans="1:8">
      <c r="A17" s="79" t="s">
        <v>51</v>
      </c>
      <c r="B17" s="80" t="s">
        <v>52</v>
      </c>
      <c r="C17" s="77">
        <v>216.79</v>
      </c>
      <c r="D17" s="78">
        <v>210.417767</v>
      </c>
      <c r="E17" s="78">
        <v>210.417767</v>
      </c>
      <c r="F17" s="55">
        <f t="shared" si="0"/>
        <v>1</v>
      </c>
      <c r="G17" s="51">
        <v>161.777463</v>
      </c>
      <c r="H17" s="55">
        <f t="shared" si="1"/>
        <v>1.30066180479045</v>
      </c>
    </row>
    <row r="18" ht="22.7" customHeight="true" spans="1:8">
      <c r="A18" s="79" t="s">
        <v>53</v>
      </c>
      <c r="B18" s="80" t="s">
        <v>50</v>
      </c>
      <c r="C18" s="77">
        <v>149.4</v>
      </c>
      <c r="D18" s="78">
        <v>104.270365</v>
      </c>
      <c r="E18" s="78">
        <v>104.270365</v>
      </c>
      <c r="F18" s="55">
        <f t="shared" si="0"/>
        <v>1</v>
      </c>
      <c r="G18" s="51">
        <v>22.42</v>
      </c>
      <c r="H18" s="55">
        <f t="shared" si="1"/>
        <v>4.65077453166815</v>
      </c>
    </row>
    <row r="19" ht="22.7" customHeight="true" spans="1:8">
      <c r="A19" s="75">
        <v>20199</v>
      </c>
      <c r="B19" s="76" t="s">
        <v>54</v>
      </c>
      <c r="C19" s="77">
        <v>335.89</v>
      </c>
      <c r="D19" s="78">
        <v>389.636579</v>
      </c>
      <c r="E19" s="78">
        <v>389.636579</v>
      </c>
      <c r="F19" s="55">
        <f t="shared" si="0"/>
        <v>1</v>
      </c>
      <c r="G19" s="51">
        <f>G20</f>
        <v>398.038692</v>
      </c>
      <c r="H19" s="55">
        <f t="shared" si="1"/>
        <v>0.978891215429881</v>
      </c>
    </row>
    <row r="20" ht="22.7" customHeight="true" spans="1:8">
      <c r="A20" s="79" t="s">
        <v>55</v>
      </c>
      <c r="B20" s="80" t="s">
        <v>54</v>
      </c>
      <c r="C20" s="77">
        <v>335.89</v>
      </c>
      <c r="D20" s="78">
        <v>389.636579</v>
      </c>
      <c r="E20" s="78">
        <v>389.636579</v>
      </c>
      <c r="F20" s="55">
        <f t="shared" si="0"/>
        <v>1</v>
      </c>
      <c r="G20" s="51">
        <v>398.038692</v>
      </c>
      <c r="H20" s="55">
        <f t="shared" si="1"/>
        <v>0.978891215429881</v>
      </c>
    </row>
    <row r="21" ht="22.7" customHeight="true" spans="1:8">
      <c r="A21" s="75">
        <v>205</v>
      </c>
      <c r="B21" s="76" t="s">
        <v>56</v>
      </c>
      <c r="C21" s="77">
        <v>31.8</v>
      </c>
      <c r="D21" s="78">
        <v>28.412</v>
      </c>
      <c r="E21" s="78">
        <v>28.412</v>
      </c>
      <c r="F21" s="55">
        <f t="shared" si="0"/>
        <v>1</v>
      </c>
      <c r="G21" s="51">
        <f>G22</f>
        <v>21.094</v>
      </c>
      <c r="H21" s="55">
        <f t="shared" si="1"/>
        <v>1.3469232957239</v>
      </c>
    </row>
    <row r="22" ht="22.7" customHeight="true" spans="1:8">
      <c r="A22" s="75">
        <v>20599</v>
      </c>
      <c r="B22" s="76" t="s">
        <v>57</v>
      </c>
      <c r="C22" s="77">
        <v>31.8</v>
      </c>
      <c r="D22" s="78">
        <v>28.412</v>
      </c>
      <c r="E22" s="78">
        <v>28.412</v>
      </c>
      <c r="F22" s="55">
        <f t="shared" si="0"/>
        <v>1</v>
      </c>
      <c r="G22" s="51">
        <f>G23</f>
        <v>21.094</v>
      </c>
      <c r="H22" s="55">
        <f t="shared" si="1"/>
        <v>1.3469232957239</v>
      </c>
    </row>
    <row r="23" ht="22.7" customHeight="true" spans="1:8">
      <c r="A23" s="79" t="s">
        <v>58</v>
      </c>
      <c r="B23" s="80" t="s">
        <v>57</v>
      </c>
      <c r="C23" s="77">
        <v>31.8</v>
      </c>
      <c r="D23" s="78">
        <v>28.412</v>
      </c>
      <c r="E23" s="78">
        <v>28.412</v>
      </c>
      <c r="F23" s="55">
        <f t="shared" si="0"/>
        <v>1</v>
      </c>
      <c r="G23" s="51">
        <v>21.094</v>
      </c>
      <c r="H23" s="55">
        <f t="shared" si="1"/>
        <v>1.3469232957239</v>
      </c>
    </row>
    <row r="24" ht="22.7" customHeight="true" spans="1:8">
      <c r="A24" s="75">
        <v>206</v>
      </c>
      <c r="B24" s="76" t="s">
        <v>59</v>
      </c>
      <c r="C24" s="77">
        <v>3109.5</v>
      </c>
      <c r="D24" s="78">
        <v>1624.849848</v>
      </c>
      <c r="E24" s="78">
        <v>1624.849848</v>
      </c>
      <c r="F24" s="55">
        <f t="shared" si="0"/>
        <v>1</v>
      </c>
      <c r="G24" s="51">
        <f>G25</f>
        <v>3006.4406</v>
      </c>
      <c r="H24" s="55">
        <f t="shared" si="1"/>
        <v>0.540456328323932</v>
      </c>
    </row>
    <row r="25" ht="22.7" customHeight="true" spans="1:8">
      <c r="A25" s="75">
        <v>20699</v>
      </c>
      <c r="B25" s="76" t="s">
        <v>60</v>
      </c>
      <c r="C25" s="77">
        <v>3109.5</v>
      </c>
      <c r="D25" s="78">
        <v>1624.849848</v>
      </c>
      <c r="E25" s="78">
        <v>1624.849848</v>
      </c>
      <c r="F25" s="55">
        <f t="shared" si="0"/>
        <v>1</v>
      </c>
      <c r="G25" s="51">
        <f>G26</f>
        <v>3006.4406</v>
      </c>
      <c r="H25" s="55">
        <f t="shared" si="1"/>
        <v>0.540456328323932</v>
      </c>
    </row>
    <row r="26" ht="22.7" customHeight="true" spans="1:8">
      <c r="A26" s="79" t="s">
        <v>61</v>
      </c>
      <c r="B26" s="80" t="s">
        <v>60</v>
      </c>
      <c r="C26" s="77">
        <v>3109.5</v>
      </c>
      <c r="D26" s="78">
        <v>1624.849848</v>
      </c>
      <c r="E26" s="78">
        <v>1624.849848</v>
      </c>
      <c r="F26" s="55">
        <f t="shared" si="0"/>
        <v>1</v>
      </c>
      <c r="G26" s="51">
        <v>3006.4406</v>
      </c>
      <c r="H26" s="55">
        <f t="shared" si="1"/>
        <v>0.540456328323932</v>
      </c>
    </row>
    <row r="27" ht="22.7" customHeight="true" spans="1:8">
      <c r="A27" s="75">
        <v>207</v>
      </c>
      <c r="B27" s="76" t="s">
        <v>62</v>
      </c>
      <c r="C27" s="77">
        <v>197.52</v>
      </c>
      <c r="D27" s="78">
        <v>135.470368</v>
      </c>
      <c r="E27" s="78">
        <v>135.470368</v>
      </c>
      <c r="F27" s="55">
        <f t="shared" si="0"/>
        <v>1</v>
      </c>
      <c r="G27" s="51">
        <f>G28+G31+G33+G35</f>
        <v>96.295165</v>
      </c>
      <c r="H27" s="55">
        <f t="shared" si="1"/>
        <v>1.40682419517117</v>
      </c>
    </row>
    <row r="28" ht="22.7" customHeight="true" spans="1:8">
      <c r="A28" s="75">
        <v>20701</v>
      </c>
      <c r="B28" s="76" t="s">
        <v>63</v>
      </c>
      <c r="C28" s="77">
        <v>0</v>
      </c>
      <c r="D28" s="78">
        <v>0.5</v>
      </c>
      <c r="E28" s="78">
        <v>0.5</v>
      </c>
      <c r="F28" s="55">
        <f t="shared" si="0"/>
        <v>1</v>
      </c>
      <c r="G28" s="51">
        <f>G29+G30</f>
        <v>95.167682</v>
      </c>
      <c r="H28" s="55">
        <f t="shared" si="1"/>
        <v>0.00525388440163962</v>
      </c>
    </row>
    <row r="29" ht="22.7" customHeight="true" spans="1:8">
      <c r="A29" s="79" t="s">
        <v>64</v>
      </c>
      <c r="B29" s="80" t="s">
        <v>65</v>
      </c>
      <c r="C29" s="77">
        <v>0</v>
      </c>
      <c r="D29" s="78">
        <v>0.5</v>
      </c>
      <c r="E29" s="78">
        <v>0.5</v>
      </c>
      <c r="F29" s="55">
        <f t="shared" si="0"/>
        <v>1</v>
      </c>
      <c r="G29" s="51">
        <v>1.5</v>
      </c>
      <c r="H29" s="55">
        <f t="shared" si="1"/>
        <v>0.333333333333333</v>
      </c>
    </row>
    <row r="30" ht="22.7" customHeight="true" spans="1:8">
      <c r="A30" s="79">
        <v>2070199</v>
      </c>
      <c r="B30" s="79" t="s">
        <v>66</v>
      </c>
      <c r="C30" s="77">
        <v>0</v>
      </c>
      <c r="D30" s="78">
        <v>0</v>
      </c>
      <c r="E30" s="78">
        <v>0</v>
      </c>
      <c r="F30" s="55"/>
      <c r="G30" s="51">
        <v>93.667682</v>
      </c>
      <c r="H30" s="55">
        <f t="shared" si="1"/>
        <v>0</v>
      </c>
    </row>
    <row r="31" ht="22.7" customHeight="true" spans="1:8">
      <c r="A31" s="75">
        <v>20703</v>
      </c>
      <c r="B31" s="76" t="s">
        <v>67</v>
      </c>
      <c r="C31" s="77">
        <v>2.52</v>
      </c>
      <c r="D31" s="78">
        <v>2.52</v>
      </c>
      <c r="E31" s="78">
        <v>2.52</v>
      </c>
      <c r="F31" s="55">
        <f t="shared" si="0"/>
        <v>1</v>
      </c>
      <c r="G31" s="51">
        <f>G32</f>
        <v>0.288</v>
      </c>
      <c r="H31" s="55">
        <f t="shared" si="1"/>
        <v>8.75</v>
      </c>
    </row>
    <row r="32" ht="22.7" customHeight="true" spans="1:8">
      <c r="A32" s="79" t="s">
        <v>68</v>
      </c>
      <c r="B32" s="80" t="s">
        <v>69</v>
      </c>
      <c r="C32" s="77">
        <v>2.52</v>
      </c>
      <c r="D32" s="78">
        <v>2.52</v>
      </c>
      <c r="E32" s="78">
        <v>2.52</v>
      </c>
      <c r="F32" s="55">
        <f t="shared" si="0"/>
        <v>1</v>
      </c>
      <c r="G32" s="51">
        <v>0.288</v>
      </c>
      <c r="H32" s="55">
        <f t="shared" si="1"/>
        <v>8.75</v>
      </c>
    </row>
    <row r="33" ht="22.7" customHeight="true" spans="1:8">
      <c r="A33" s="75">
        <v>20706</v>
      </c>
      <c r="B33" s="76" t="s">
        <v>70</v>
      </c>
      <c r="C33" s="77">
        <v>0</v>
      </c>
      <c r="D33" s="78">
        <v>12.849</v>
      </c>
      <c r="E33" s="78">
        <v>12.849</v>
      </c>
      <c r="F33" s="55">
        <f t="shared" si="0"/>
        <v>1</v>
      </c>
      <c r="G33" s="51">
        <f>G34</f>
        <v>0</v>
      </c>
      <c r="H33" s="55"/>
    </row>
    <row r="34" ht="22.7" customHeight="true" spans="1:8">
      <c r="A34" s="79" t="s">
        <v>71</v>
      </c>
      <c r="B34" s="80" t="s">
        <v>72</v>
      </c>
      <c r="C34" s="77">
        <v>0</v>
      </c>
      <c r="D34" s="78">
        <v>12.849</v>
      </c>
      <c r="E34" s="78">
        <v>12.849</v>
      </c>
      <c r="F34" s="55">
        <f t="shared" si="0"/>
        <v>1</v>
      </c>
      <c r="G34" s="51">
        <v>0</v>
      </c>
      <c r="H34" s="55"/>
    </row>
    <row r="35" ht="22.7" customHeight="true" spans="1:8">
      <c r="A35" s="75">
        <v>20799</v>
      </c>
      <c r="B35" s="76" t="s">
        <v>73</v>
      </c>
      <c r="C35" s="77">
        <v>195</v>
      </c>
      <c r="D35" s="78">
        <v>119.601368</v>
      </c>
      <c r="E35" s="78">
        <v>119.601368</v>
      </c>
      <c r="F35" s="55">
        <f t="shared" si="0"/>
        <v>1</v>
      </c>
      <c r="G35" s="51">
        <f>G36</f>
        <v>0.839483</v>
      </c>
      <c r="H35" s="55">
        <f t="shared" si="1"/>
        <v>142.470268010192</v>
      </c>
    </row>
    <row r="36" ht="22.7" customHeight="true" spans="1:8">
      <c r="A36" s="79" t="s">
        <v>74</v>
      </c>
      <c r="B36" s="80" t="s">
        <v>73</v>
      </c>
      <c r="C36" s="77">
        <v>195</v>
      </c>
      <c r="D36" s="78">
        <v>119.601368</v>
      </c>
      <c r="E36" s="78">
        <v>119.601368</v>
      </c>
      <c r="F36" s="55">
        <f t="shared" si="0"/>
        <v>1</v>
      </c>
      <c r="G36" s="51">
        <v>0.839483</v>
      </c>
      <c r="H36" s="55">
        <f t="shared" si="1"/>
        <v>142.470268010192</v>
      </c>
    </row>
    <row r="37" ht="22.7" customHeight="true" spans="1:8">
      <c r="A37" s="75">
        <v>208</v>
      </c>
      <c r="B37" s="76" t="s">
        <v>75</v>
      </c>
      <c r="C37" s="77">
        <v>10490.58</v>
      </c>
      <c r="D37" s="78">
        <v>9216.286595</v>
      </c>
      <c r="E37" s="78">
        <v>9216.286595</v>
      </c>
      <c r="F37" s="55">
        <f t="shared" si="0"/>
        <v>1</v>
      </c>
      <c r="G37" s="51">
        <f>G38+G40+G42+G47+G50+G55+G57+G62+G66+G68+G70+G72+G74+G77+G79</f>
        <v>10007.882744</v>
      </c>
      <c r="H37" s="55">
        <f t="shared" si="1"/>
        <v>0.920902735448756</v>
      </c>
    </row>
    <row r="38" ht="22.7" customHeight="true" spans="1:8">
      <c r="A38" s="75" t="s">
        <v>76</v>
      </c>
      <c r="B38" s="75" t="s">
        <v>77</v>
      </c>
      <c r="C38" s="77">
        <v>0</v>
      </c>
      <c r="D38" s="78">
        <v>0</v>
      </c>
      <c r="E38" s="78">
        <v>0</v>
      </c>
      <c r="F38" s="55"/>
      <c r="G38" s="51">
        <f>G39</f>
        <v>1.5</v>
      </c>
      <c r="H38" s="55">
        <f t="shared" si="1"/>
        <v>0</v>
      </c>
    </row>
    <row r="39" ht="22.7" customHeight="true" spans="1:8">
      <c r="A39" s="79" t="s">
        <v>78</v>
      </c>
      <c r="B39" s="79" t="s">
        <v>43</v>
      </c>
      <c r="C39" s="77">
        <v>0</v>
      </c>
      <c r="D39" s="78">
        <v>0</v>
      </c>
      <c r="E39" s="78">
        <v>0</v>
      </c>
      <c r="F39" s="55"/>
      <c r="G39" s="51">
        <v>1.5</v>
      </c>
      <c r="H39" s="55">
        <f t="shared" si="1"/>
        <v>0</v>
      </c>
    </row>
    <row r="40" ht="22.7" customHeight="true" spans="1:8">
      <c r="A40" s="75">
        <v>20802</v>
      </c>
      <c r="B40" s="76" t="s">
        <v>79</v>
      </c>
      <c r="C40" s="77">
        <v>317.4</v>
      </c>
      <c r="D40" s="78">
        <v>337.300775</v>
      </c>
      <c r="E40" s="78">
        <v>337.300775</v>
      </c>
      <c r="F40" s="55">
        <f t="shared" si="0"/>
        <v>1</v>
      </c>
      <c r="G40" s="51">
        <f>G41</f>
        <v>319.505198</v>
      </c>
      <c r="H40" s="55">
        <f t="shared" si="1"/>
        <v>1.05569730042389</v>
      </c>
    </row>
    <row r="41" ht="22.7" customHeight="true" spans="1:8">
      <c r="A41" s="79" t="s">
        <v>80</v>
      </c>
      <c r="B41" s="80" t="s">
        <v>81</v>
      </c>
      <c r="C41" s="77">
        <v>317.4</v>
      </c>
      <c r="D41" s="78">
        <v>337.300775</v>
      </c>
      <c r="E41" s="78">
        <v>337.300775</v>
      </c>
      <c r="F41" s="55">
        <f t="shared" si="0"/>
        <v>1</v>
      </c>
      <c r="G41" s="51">
        <v>319.505198</v>
      </c>
      <c r="H41" s="55">
        <f t="shared" si="1"/>
        <v>1.05569730042389</v>
      </c>
    </row>
    <row r="42" ht="22.7" customHeight="true" spans="1:8">
      <c r="A42" s="75">
        <v>20805</v>
      </c>
      <c r="B42" s="76" t="s">
        <v>82</v>
      </c>
      <c r="C42" s="77">
        <v>649.63</v>
      </c>
      <c r="D42" s="78">
        <v>586.533169</v>
      </c>
      <c r="E42" s="78">
        <v>586.533169</v>
      </c>
      <c r="F42" s="55">
        <f t="shared" si="0"/>
        <v>1</v>
      </c>
      <c r="G42" s="51">
        <f>G43+G44+G45+G46</f>
        <v>405.56033</v>
      </c>
      <c r="H42" s="55">
        <f t="shared" si="1"/>
        <v>1.4462291442558</v>
      </c>
    </row>
    <row r="43" ht="22.7" customHeight="true" spans="1:8">
      <c r="A43" s="79" t="s">
        <v>83</v>
      </c>
      <c r="B43" s="80" t="s">
        <v>84</v>
      </c>
      <c r="C43" s="77">
        <v>81.5</v>
      </c>
      <c r="D43" s="78">
        <v>62.669</v>
      </c>
      <c r="E43" s="78">
        <v>62.669</v>
      </c>
      <c r="F43" s="55">
        <f t="shared" si="0"/>
        <v>1</v>
      </c>
      <c r="G43" s="51">
        <v>16.365</v>
      </c>
      <c r="H43" s="55">
        <f t="shared" si="1"/>
        <v>3.82945310113046</v>
      </c>
    </row>
    <row r="44" ht="22.7" customHeight="true" spans="1:8">
      <c r="A44" s="79" t="s">
        <v>85</v>
      </c>
      <c r="B44" s="80" t="s">
        <v>86</v>
      </c>
      <c r="C44" s="77">
        <v>123.06</v>
      </c>
      <c r="D44" s="78">
        <v>85.956</v>
      </c>
      <c r="E44" s="78">
        <v>85.956</v>
      </c>
      <c r="F44" s="55">
        <f t="shared" si="0"/>
        <v>1</v>
      </c>
      <c r="G44" s="51">
        <v>20.9455</v>
      </c>
      <c r="H44" s="55">
        <f t="shared" si="1"/>
        <v>4.10379317753217</v>
      </c>
    </row>
    <row r="45" ht="22.7" customHeight="true" spans="1:8">
      <c r="A45" s="79" t="s">
        <v>87</v>
      </c>
      <c r="B45" s="80" t="s">
        <v>88</v>
      </c>
      <c r="C45" s="77">
        <v>303.8</v>
      </c>
      <c r="D45" s="78">
        <v>291.805945</v>
      </c>
      <c r="E45" s="78">
        <v>291.805945</v>
      </c>
      <c r="F45" s="55">
        <f t="shared" si="0"/>
        <v>1</v>
      </c>
      <c r="G45" s="51">
        <v>245.74959</v>
      </c>
      <c r="H45" s="55">
        <f t="shared" si="1"/>
        <v>1.18741172670929</v>
      </c>
    </row>
    <row r="46" ht="22.7" customHeight="true" spans="1:8">
      <c r="A46" s="79" t="s">
        <v>89</v>
      </c>
      <c r="B46" s="80" t="s">
        <v>90</v>
      </c>
      <c r="C46" s="77">
        <v>141.27</v>
      </c>
      <c r="D46" s="78">
        <v>146.102224</v>
      </c>
      <c r="E46" s="78">
        <v>146.102224</v>
      </c>
      <c r="F46" s="55">
        <f t="shared" si="0"/>
        <v>1</v>
      </c>
      <c r="G46" s="51">
        <v>122.50024</v>
      </c>
      <c r="H46" s="55">
        <f t="shared" si="1"/>
        <v>1.19266887966913</v>
      </c>
    </row>
    <row r="47" ht="22.7" customHeight="true" spans="1:8">
      <c r="A47" s="75">
        <v>20807</v>
      </c>
      <c r="B47" s="76" t="s">
        <v>91</v>
      </c>
      <c r="C47" s="77">
        <v>3198.93</v>
      </c>
      <c r="D47" s="78">
        <v>2937.907123</v>
      </c>
      <c r="E47" s="78">
        <v>2937.907123</v>
      </c>
      <c r="F47" s="55">
        <f t="shared" si="0"/>
        <v>1</v>
      </c>
      <c r="G47" s="51">
        <f>G48+G49</f>
        <v>4158.699345</v>
      </c>
      <c r="H47" s="55">
        <f t="shared" si="1"/>
        <v>0.706448550201698</v>
      </c>
    </row>
    <row r="48" ht="22.7" customHeight="true" spans="1:8">
      <c r="A48" s="79" t="s">
        <v>92</v>
      </c>
      <c r="B48" s="80" t="s">
        <v>93</v>
      </c>
      <c r="C48" s="77">
        <v>0.53</v>
      </c>
      <c r="D48" s="78">
        <v>0</v>
      </c>
      <c r="E48" s="78">
        <v>0</v>
      </c>
      <c r="F48" s="55"/>
      <c r="G48" s="51">
        <v>0</v>
      </c>
      <c r="H48" s="55"/>
    </row>
    <row r="49" ht="22.7" customHeight="true" spans="1:8">
      <c r="A49" s="79" t="s">
        <v>94</v>
      </c>
      <c r="B49" s="80" t="s">
        <v>95</v>
      </c>
      <c r="C49" s="77">
        <v>3198.4</v>
      </c>
      <c r="D49" s="78">
        <v>2937.907123</v>
      </c>
      <c r="E49" s="78">
        <v>2937.907123</v>
      </c>
      <c r="F49" s="55">
        <f t="shared" si="0"/>
        <v>1</v>
      </c>
      <c r="G49" s="51">
        <v>4158.699345</v>
      </c>
      <c r="H49" s="55">
        <f t="shared" si="1"/>
        <v>0.706448550201698</v>
      </c>
    </row>
    <row r="50" ht="22.7" customHeight="true" spans="1:8">
      <c r="A50" s="75">
        <v>20808</v>
      </c>
      <c r="B50" s="76" t="s">
        <v>96</v>
      </c>
      <c r="C50" s="77">
        <v>70.12</v>
      </c>
      <c r="D50" s="78">
        <v>69.32598</v>
      </c>
      <c r="E50" s="78">
        <v>69.32598</v>
      </c>
      <c r="F50" s="55">
        <f t="shared" si="0"/>
        <v>1</v>
      </c>
      <c r="G50" s="51">
        <f>SUM(G51:G54)</f>
        <v>57.8916</v>
      </c>
      <c r="H50" s="55">
        <f t="shared" si="1"/>
        <v>1.19751362892026</v>
      </c>
    </row>
    <row r="51" ht="22.7" customHeight="true" spans="1:8">
      <c r="A51" s="79" t="s">
        <v>97</v>
      </c>
      <c r="B51" s="80" t="s">
        <v>98</v>
      </c>
      <c r="C51" s="77">
        <v>8.62</v>
      </c>
      <c r="D51" s="78">
        <v>8.62</v>
      </c>
      <c r="E51" s="78">
        <v>8.62</v>
      </c>
      <c r="F51" s="55">
        <f t="shared" si="0"/>
        <v>1</v>
      </c>
      <c r="G51" s="51">
        <v>0</v>
      </c>
      <c r="H51" s="55"/>
    </row>
    <row r="52" ht="22.7" customHeight="true" spans="1:8">
      <c r="A52" s="79" t="s">
        <v>99</v>
      </c>
      <c r="B52" s="80" t="s">
        <v>100</v>
      </c>
      <c r="C52" s="77">
        <v>42.28</v>
      </c>
      <c r="D52" s="78">
        <v>47.1848</v>
      </c>
      <c r="E52" s="78">
        <v>47.1848</v>
      </c>
      <c r="F52" s="55">
        <f t="shared" si="0"/>
        <v>1</v>
      </c>
      <c r="G52" s="51">
        <v>27.56</v>
      </c>
      <c r="H52" s="55">
        <f t="shared" si="1"/>
        <v>1.71207547169811</v>
      </c>
    </row>
    <row r="53" ht="22.7" customHeight="true" spans="1:8">
      <c r="A53" s="79">
        <v>2080805</v>
      </c>
      <c r="B53" s="79" t="s">
        <v>101</v>
      </c>
      <c r="C53" s="77">
        <v>0</v>
      </c>
      <c r="D53" s="78">
        <v>0</v>
      </c>
      <c r="E53" s="78">
        <v>0</v>
      </c>
      <c r="F53" s="55"/>
      <c r="G53" s="51">
        <v>28.5116</v>
      </c>
      <c r="H53" s="55">
        <f t="shared" si="1"/>
        <v>0</v>
      </c>
    </row>
    <row r="54" ht="22.7" customHeight="true" spans="1:8">
      <c r="A54" s="79" t="s">
        <v>102</v>
      </c>
      <c r="B54" s="80" t="s">
        <v>103</v>
      </c>
      <c r="C54" s="77">
        <v>19.22</v>
      </c>
      <c r="D54" s="78">
        <v>13.52118</v>
      </c>
      <c r="E54" s="78">
        <v>13.52118</v>
      </c>
      <c r="F54" s="55">
        <f t="shared" si="0"/>
        <v>1</v>
      </c>
      <c r="G54" s="51">
        <v>1.82</v>
      </c>
      <c r="H54" s="55">
        <f t="shared" si="1"/>
        <v>7.42921978021978</v>
      </c>
    </row>
    <row r="55" ht="22.7" customHeight="true" spans="1:8">
      <c r="A55" s="75" t="s">
        <v>104</v>
      </c>
      <c r="B55" s="75" t="s">
        <v>105</v>
      </c>
      <c r="C55" s="77">
        <v>0</v>
      </c>
      <c r="D55" s="78">
        <v>0</v>
      </c>
      <c r="E55" s="78">
        <v>0</v>
      </c>
      <c r="F55" s="55"/>
      <c r="G55" s="51">
        <f>G56</f>
        <v>10</v>
      </c>
      <c r="H55" s="55">
        <f t="shared" si="1"/>
        <v>0</v>
      </c>
    </row>
    <row r="56" ht="22.7" customHeight="true" spans="1:8">
      <c r="A56" s="79" t="s">
        <v>106</v>
      </c>
      <c r="B56" s="79" t="s">
        <v>107</v>
      </c>
      <c r="C56" s="77">
        <v>0</v>
      </c>
      <c r="D56" s="78">
        <v>0</v>
      </c>
      <c r="E56" s="78">
        <v>0</v>
      </c>
      <c r="F56" s="55"/>
      <c r="G56" s="51">
        <v>10</v>
      </c>
      <c r="H56" s="55">
        <f t="shared" si="1"/>
        <v>0</v>
      </c>
    </row>
    <row r="57" ht="22.7" customHeight="true" spans="1:8">
      <c r="A57" s="75">
        <v>20810</v>
      </c>
      <c r="B57" s="76" t="s">
        <v>108</v>
      </c>
      <c r="C57" s="77">
        <v>2717.2</v>
      </c>
      <c r="D57" s="78">
        <v>2016.19146</v>
      </c>
      <c r="E57" s="78">
        <v>2016.19146</v>
      </c>
      <c r="F57" s="55">
        <f t="shared" si="0"/>
        <v>1</v>
      </c>
      <c r="G57" s="51">
        <f>G58+G59+G60+G61</f>
        <v>1832.52425</v>
      </c>
      <c r="H57" s="55">
        <f t="shared" si="1"/>
        <v>1.10022634625435</v>
      </c>
    </row>
    <row r="58" ht="22.7" customHeight="true" spans="1:8">
      <c r="A58" s="79" t="s">
        <v>109</v>
      </c>
      <c r="B58" s="80" t="s">
        <v>110</v>
      </c>
      <c r="C58" s="77">
        <v>127.8</v>
      </c>
      <c r="D58" s="78">
        <v>105.8716</v>
      </c>
      <c r="E58" s="78">
        <v>105.8716</v>
      </c>
      <c r="F58" s="55">
        <f t="shared" si="0"/>
        <v>1</v>
      </c>
      <c r="G58" s="51">
        <v>69.808</v>
      </c>
      <c r="H58" s="55">
        <f t="shared" si="1"/>
        <v>1.51661127664451</v>
      </c>
    </row>
    <row r="59" ht="22.7" customHeight="true" spans="1:8">
      <c r="A59" s="79" t="s">
        <v>111</v>
      </c>
      <c r="B59" s="80" t="s">
        <v>112</v>
      </c>
      <c r="C59" s="77">
        <v>80</v>
      </c>
      <c r="D59" s="78">
        <v>30</v>
      </c>
      <c r="E59" s="78">
        <v>30</v>
      </c>
      <c r="F59" s="55">
        <f t="shared" si="0"/>
        <v>1</v>
      </c>
      <c r="G59" s="51">
        <v>37</v>
      </c>
      <c r="H59" s="55">
        <f t="shared" si="1"/>
        <v>0.810810810810811</v>
      </c>
    </row>
    <row r="60" ht="22.7" customHeight="true" spans="1:8">
      <c r="A60" s="79" t="s">
        <v>113</v>
      </c>
      <c r="B60" s="80" t="s">
        <v>114</v>
      </c>
      <c r="C60" s="77">
        <v>720.26</v>
      </c>
      <c r="D60" s="78">
        <v>238.8074</v>
      </c>
      <c r="E60" s="78">
        <v>238.8074</v>
      </c>
      <c r="F60" s="55">
        <f t="shared" si="0"/>
        <v>1</v>
      </c>
      <c r="G60" s="51">
        <v>228.27437</v>
      </c>
      <c r="H60" s="55">
        <f t="shared" si="1"/>
        <v>1.04614197380109</v>
      </c>
    </row>
    <row r="61" ht="22.7" customHeight="true" spans="1:8">
      <c r="A61" s="79" t="s">
        <v>115</v>
      </c>
      <c r="B61" s="80" t="s">
        <v>116</v>
      </c>
      <c r="C61" s="77">
        <v>1789.14</v>
      </c>
      <c r="D61" s="78">
        <v>1641.51246</v>
      </c>
      <c r="E61" s="78">
        <v>1641.51246</v>
      </c>
      <c r="F61" s="55">
        <f t="shared" si="0"/>
        <v>1</v>
      </c>
      <c r="G61" s="51">
        <v>1497.44188</v>
      </c>
      <c r="H61" s="55">
        <f t="shared" si="1"/>
        <v>1.09621113308251</v>
      </c>
    </row>
    <row r="62" ht="22.7" customHeight="true" spans="1:8">
      <c r="A62" s="75">
        <v>20811</v>
      </c>
      <c r="B62" s="76" t="s">
        <v>117</v>
      </c>
      <c r="C62" s="77">
        <v>407.59</v>
      </c>
      <c r="D62" s="78">
        <v>185.873696</v>
      </c>
      <c r="E62" s="78">
        <v>185.873696</v>
      </c>
      <c r="F62" s="55">
        <f t="shared" si="0"/>
        <v>1</v>
      </c>
      <c r="G62" s="51">
        <f>G63+G64+G65</f>
        <v>150.019804</v>
      </c>
      <c r="H62" s="55">
        <f t="shared" si="1"/>
        <v>1.2389943930336</v>
      </c>
    </row>
    <row r="63" ht="22.7" customHeight="true" spans="1:8">
      <c r="A63" s="79" t="s">
        <v>118</v>
      </c>
      <c r="B63" s="80" t="s">
        <v>119</v>
      </c>
      <c r="C63" s="77">
        <v>2.53</v>
      </c>
      <c r="D63" s="78">
        <v>0.0667</v>
      </c>
      <c r="E63" s="78">
        <v>0.0667</v>
      </c>
      <c r="F63" s="55">
        <f t="shared" si="0"/>
        <v>1</v>
      </c>
      <c r="G63" s="51">
        <v>3</v>
      </c>
      <c r="H63" s="55">
        <f t="shared" si="1"/>
        <v>0.0222333333333333</v>
      </c>
    </row>
    <row r="64" ht="22.7" customHeight="true" spans="1:8">
      <c r="A64" s="79" t="s">
        <v>120</v>
      </c>
      <c r="B64" s="80" t="s">
        <v>121</v>
      </c>
      <c r="C64" s="77">
        <v>63.55</v>
      </c>
      <c r="D64" s="78">
        <v>21.879358</v>
      </c>
      <c r="E64" s="78">
        <v>21.879358</v>
      </c>
      <c r="F64" s="55">
        <f t="shared" si="0"/>
        <v>1</v>
      </c>
      <c r="G64" s="51">
        <v>56.152304</v>
      </c>
      <c r="H64" s="55">
        <f t="shared" si="1"/>
        <v>0.389643103513615</v>
      </c>
    </row>
    <row r="65" ht="22.7" customHeight="true" spans="1:8">
      <c r="A65" s="79" t="s">
        <v>122</v>
      </c>
      <c r="B65" s="80" t="s">
        <v>123</v>
      </c>
      <c r="C65" s="77">
        <v>341.51</v>
      </c>
      <c r="D65" s="78">
        <v>163.927638</v>
      </c>
      <c r="E65" s="78">
        <v>163.927638</v>
      </c>
      <c r="F65" s="55">
        <f t="shared" si="0"/>
        <v>1</v>
      </c>
      <c r="G65" s="51">
        <v>90.8675</v>
      </c>
      <c r="H65" s="55">
        <f t="shared" si="1"/>
        <v>1.80402936143286</v>
      </c>
    </row>
    <row r="66" ht="22.7" customHeight="true" spans="1:8">
      <c r="A66" s="75">
        <v>20816</v>
      </c>
      <c r="B66" s="76" t="s">
        <v>124</v>
      </c>
      <c r="C66" s="77">
        <v>4.5</v>
      </c>
      <c r="D66" s="78">
        <v>4</v>
      </c>
      <c r="E66" s="78">
        <v>4</v>
      </c>
      <c r="F66" s="55">
        <f t="shared" si="0"/>
        <v>1</v>
      </c>
      <c r="G66" s="51">
        <f>G67</f>
        <v>2.5</v>
      </c>
      <c r="H66" s="55">
        <f t="shared" si="1"/>
        <v>1.6</v>
      </c>
    </row>
    <row r="67" ht="22.7" customHeight="true" spans="1:8">
      <c r="A67" s="79" t="s">
        <v>125</v>
      </c>
      <c r="B67" s="80" t="s">
        <v>126</v>
      </c>
      <c r="C67" s="77">
        <v>4.5</v>
      </c>
      <c r="D67" s="78">
        <v>4</v>
      </c>
      <c r="E67" s="78">
        <v>4</v>
      </c>
      <c r="F67" s="55">
        <f t="shared" si="0"/>
        <v>1</v>
      </c>
      <c r="G67" s="51">
        <v>2.5</v>
      </c>
      <c r="H67" s="55">
        <f t="shared" si="1"/>
        <v>1.6</v>
      </c>
    </row>
    <row r="68" ht="22.7" customHeight="true" spans="1:8">
      <c r="A68" s="75">
        <v>20819</v>
      </c>
      <c r="B68" s="76" t="s">
        <v>127</v>
      </c>
      <c r="C68" s="77">
        <v>7.83</v>
      </c>
      <c r="D68" s="78">
        <v>5.82</v>
      </c>
      <c r="E68" s="78">
        <v>5.82</v>
      </c>
      <c r="F68" s="55">
        <f t="shared" si="0"/>
        <v>1</v>
      </c>
      <c r="G68" s="51">
        <f>G69</f>
        <v>6.6</v>
      </c>
      <c r="H68" s="55">
        <f t="shared" si="1"/>
        <v>0.881818181818182</v>
      </c>
    </row>
    <row r="69" ht="22.7" customHeight="true" spans="1:8">
      <c r="A69" s="79" t="s">
        <v>128</v>
      </c>
      <c r="B69" s="80" t="s">
        <v>129</v>
      </c>
      <c r="C69" s="77">
        <v>7.83</v>
      </c>
      <c r="D69" s="78">
        <v>5.82</v>
      </c>
      <c r="E69" s="78">
        <v>5.82</v>
      </c>
      <c r="F69" s="55">
        <f t="shared" si="0"/>
        <v>1</v>
      </c>
      <c r="G69" s="51">
        <v>6.6</v>
      </c>
      <c r="H69" s="55">
        <f t="shared" ref="H69:H132" si="2">E69/G69</f>
        <v>0.881818181818182</v>
      </c>
    </row>
    <row r="70" ht="22.7" customHeight="true" spans="1:8">
      <c r="A70" s="75">
        <v>20820</v>
      </c>
      <c r="B70" s="76" t="s">
        <v>130</v>
      </c>
      <c r="C70" s="77">
        <v>27.8</v>
      </c>
      <c r="D70" s="78">
        <v>15.76</v>
      </c>
      <c r="E70" s="78">
        <v>15.76</v>
      </c>
      <c r="F70" s="55">
        <f t="shared" si="0"/>
        <v>1</v>
      </c>
      <c r="G70" s="51">
        <f>G71</f>
        <v>13.7</v>
      </c>
      <c r="H70" s="55">
        <f t="shared" si="2"/>
        <v>1.15036496350365</v>
      </c>
    </row>
    <row r="71" ht="22.7" customHeight="true" spans="1:8">
      <c r="A71" s="79" t="s">
        <v>131</v>
      </c>
      <c r="B71" s="80" t="s">
        <v>132</v>
      </c>
      <c r="C71" s="77">
        <v>27.8</v>
      </c>
      <c r="D71" s="78">
        <v>15.76</v>
      </c>
      <c r="E71" s="78">
        <v>15.76</v>
      </c>
      <c r="F71" s="55">
        <f t="shared" si="0"/>
        <v>1</v>
      </c>
      <c r="G71" s="51">
        <v>13.7</v>
      </c>
      <c r="H71" s="55">
        <f t="shared" si="2"/>
        <v>1.15036496350365</v>
      </c>
    </row>
    <row r="72" ht="22.7" customHeight="true" spans="1:8">
      <c r="A72" s="75">
        <v>20821</v>
      </c>
      <c r="B72" s="76" t="s">
        <v>133</v>
      </c>
      <c r="C72" s="77">
        <v>11.52</v>
      </c>
      <c r="D72" s="78">
        <v>10.98</v>
      </c>
      <c r="E72" s="78">
        <v>10.98</v>
      </c>
      <c r="F72" s="55">
        <f t="shared" si="0"/>
        <v>1</v>
      </c>
      <c r="G72" s="51">
        <f>G73</f>
        <v>22.9</v>
      </c>
      <c r="H72" s="55">
        <f t="shared" si="2"/>
        <v>0.479475982532751</v>
      </c>
    </row>
    <row r="73" ht="22.7" customHeight="true" spans="1:8">
      <c r="A73" s="79" t="s">
        <v>134</v>
      </c>
      <c r="B73" s="80" t="s">
        <v>135</v>
      </c>
      <c r="C73" s="77">
        <v>11.52</v>
      </c>
      <c r="D73" s="78">
        <v>10.98</v>
      </c>
      <c r="E73" s="78">
        <v>10.98</v>
      </c>
      <c r="F73" s="55">
        <f t="shared" si="0"/>
        <v>1</v>
      </c>
      <c r="G73" s="51">
        <v>22.9</v>
      </c>
      <c r="H73" s="55">
        <f t="shared" si="2"/>
        <v>0.479475982532751</v>
      </c>
    </row>
    <row r="74" ht="22.7" customHeight="true" spans="1:8">
      <c r="A74" s="75">
        <v>20825</v>
      </c>
      <c r="B74" s="76" t="s">
        <v>136</v>
      </c>
      <c r="C74" s="77">
        <v>60.39</v>
      </c>
      <c r="D74" s="78">
        <v>33.151192</v>
      </c>
      <c r="E74" s="78">
        <v>33.151192</v>
      </c>
      <c r="F74" s="55">
        <f t="shared" si="0"/>
        <v>1</v>
      </c>
      <c r="G74" s="51">
        <f>G75+G76</f>
        <v>15.229517</v>
      </c>
      <c r="H74" s="55">
        <f t="shared" si="2"/>
        <v>2.17677238221015</v>
      </c>
    </row>
    <row r="75" ht="22.7" customHeight="true" spans="1:8">
      <c r="A75" s="79" t="s">
        <v>137</v>
      </c>
      <c r="B75" s="80" t="s">
        <v>138</v>
      </c>
      <c r="C75" s="77">
        <v>46.42</v>
      </c>
      <c r="D75" s="78">
        <v>24.087717</v>
      </c>
      <c r="E75" s="78">
        <v>24.087717</v>
      </c>
      <c r="F75" s="55">
        <f t="shared" ref="F75:F141" si="3">D75/E75</f>
        <v>1</v>
      </c>
      <c r="G75" s="51">
        <v>13.952717</v>
      </c>
      <c r="H75" s="55">
        <f t="shared" si="2"/>
        <v>1.72638182226444</v>
      </c>
    </row>
    <row r="76" ht="22.7" customHeight="true" spans="1:8">
      <c r="A76" s="79" t="s">
        <v>139</v>
      </c>
      <c r="B76" s="80" t="s">
        <v>140</v>
      </c>
      <c r="C76" s="77">
        <v>13.97</v>
      </c>
      <c r="D76" s="78">
        <v>9.063475</v>
      </c>
      <c r="E76" s="78">
        <v>9.063475</v>
      </c>
      <c r="F76" s="55">
        <f t="shared" si="3"/>
        <v>1</v>
      </c>
      <c r="G76" s="51">
        <v>1.2768</v>
      </c>
      <c r="H76" s="55">
        <f t="shared" si="2"/>
        <v>7.09858630952381</v>
      </c>
    </row>
    <row r="77" ht="22.7" customHeight="true" spans="1:8">
      <c r="A77" s="75">
        <v>20828</v>
      </c>
      <c r="B77" s="76" t="s">
        <v>141</v>
      </c>
      <c r="C77" s="77">
        <v>12.67</v>
      </c>
      <c r="D77" s="78">
        <v>9.26495</v>
      </c>
      <c r="E77" s="78">
        <v>9.26495</v>
      </c>
      <c r="F77" s="55">
        <f t="shared" si="3"/>
        <v>1</v>
      </c>
      <c r="G77" s="51">
        <f>G78</f>
        <v>1.6985</v>
      </c>
      <c r="H77" s="55">
        <f t="shared" si="2"/>
        <v>5.45478363261702</v>
      </c>
    </row>
    <row r="78" ht="22.7" customHeight="true" spans="1:8">
      <c r="A78" s="79" t="s">
        <v>142</v>
      </c>
      <c r="B78" s="80" t="s">
        <v>143</v>
      </c>
      <c r="C78" s="77">
        <v>12.67</v>
      </c>
      <c r="D78" s="78">
        <v>9.26495</v>
      </c>
      <c r="E78" s="78">
        <v>9.26495</v>
      </c>
      <c r="F78" s="55">
        <f t="shared" si="3"/>
        <v>1</v>
      </c>
      <c r="G78" s="51">
        <v>1.6985</v>
      </c>
      <c r="H78" s="55">
        <f t="shared" si="2"/>
        <v>5.45478363261702</v>
      </c>
    </row>
    <row r="79" ht="22.7" customHeight="true" spans="1:8">
      <c r="A79" s="75">
        <v>20899</v>
      </c>
      <c r="B79" s="76" t="s">
        <v>144</v>
      </c>
      <c r="C79" s="77">
        <v>3005</v>
      </c>
      <c r="D79" s="78">
        <v>3004.17825</v>
      </c>
      <c r="E79" s="78">
        <v>3004.17825</v>
      </c>
      <c r="F79" s="55">
        <f t="shared" si="3"/>
        <v>1</v>
      </c>
      <c r="G79" s="51">
        <f>G80</f>
        <v>3009.5542</v>
      </c>
      <c r="H79" s="55">
        <f t="shared" si="2"/>
        <v>0.998213705538182</v>
      </c>
    </row>
    <row r="80" ht="22.7" customHeight="true" spans="1:8">
      <c r="A80" s="79" t="s">
        <v>145</v>
      </c>
      <c r="B80" s="80" t="s">
        <v>144</v>
      </c>
      <c r="C80" s="77">
        <v>3005</v>
      </c>
      <c r="D80" s="78">
        <v>3004.17825</v>
      </c>
      <c r="E80" s="78">
        <v>3004.17825</v>
      </c>
      <c r="F80" s="55">
        <f t="shared" si="3"/>
        <v>1</v>
      </c>
      <c r="G80" s="51">
        <v>3009.5542</v>
      </c>
      <c r="H80" s="55">
        <f t="shared" si="2"/>
        <v>0.998213705538182</v>
      </c>
    </row>
    <row r="81" ht="22.7" customHeight="true" spans="1:8">
      <c r="A81" s="75">
        <v>210</v>
      </c>
      <c r="B81" s="76" t="s">
        <v>146</v>
      </c>
      <c r="C81" s="77">
        <v>585.92</v>
      </c>
      <c r="D81" s="78">
        <v>603.855482</v>
      </c>
      <c r="E81" s="78">
        <v>603.855482</v>
      </c>
      <c r="F81" s="55">
        <f t="shared" si="3"/>
        <v>1</v>
      </c>
      <c r="G81" s="51">
        <f>G82+G84+G87+G90+G92+G94</f>
        <v>692.341237</v>
      </c>
      <c r="H81" s="55">
        <f t="shared" si="2"/>
        <v>0.872193435446053</v>
      </c>
    </row>
    <row r="82" ht="22.7" customHeight="true" spans="1:8">
      <c r="A82" s="75">
        <v>21007</v>
      </c>
      <c r="B82" s="76" t="s">
        <v>147</v>
      </c>
      <c r="C82" s="77">
        <v>166.3</v>
      </c>
      <c r="D82" s="78">
        <v>10</v>
      </c>
      <c r="E82" s="78">
        <v>10</v>
      </c>
      <c r="F82" s="55">
        <f t="shared" si="3"/>
        <v>1</v>
      </c>
      <c r="G82" s="51">
        <f>G83</f>
        <v>12.5</v>
      </c>
      <c r="H82" s="55">
        <f t="shared" si="2"/>
        <v>0.8</v>
      </c>
    </row>
    <row r="83" ht="22.7" customHeight="true" spans="1:8">
      <c r="A83" s="79" t="s">
        <v>148</v>
      </c>
      <c r="B83" s="80" t="s">
        <v>149</v>
      </c>
      <c r="C83" s="77">
        <v>166.3</v>
      </c>
      <c r="D83" s="78">
        <v>10</v>
      </c>
      <c r="E83" s="78">
        <v>10</v>
      </c>
      <c r="F83" s="55">
        <f t="shared" si="3"/>
        <v>1</v>
      </c>
      <c r="G83" s="51">
        <v>12.5</v>
      </c>
      <c r="H83" s="55">
        <f t="shared" si="2"/>
        <v>0.8</v>
      </c>
    </row>
    <row r="84" ht="22.7" customHeight="true" spans="1:8">
      <c r="A84" s="75">
        <v>21011</v>
      </c>
      <c r="B84" s="76" t="s">
        <v>150</v>
      </c>
      <c r="C84" s="77">
        <v>196.7</v>
      </c>
      <c r="D84" s="78">
        <v>172.818326</v>
      </c>
      <c r="E84" s="78">
        <v>172.818326</v>
      </c>
      <c r="F84" s="55">
        <f t="shared" si="3"/>
        <v>1</v>
      </c>
      <c r="G84" s="51">
        <f>G85+G86</f>
        <v>159.40344</v>
      </c>
      <c r="H84" s="55">
        <f t="shared" si="2"/>
        <v>1.08415681618916</v>
      </c>
    </row>
    <row r="85" ht="22.7" customHeight="true" spans="1:8">
      <c r="A85" s="79" t="s">
        <v>151</v>
      </c>
      <c r="B85" s="80" t="s">
        <v>152</v>
      </c>
      <c r="C85" s="77">
        <v>56.5</v>
      </c>
      <c r="D85" s="78">
        <v>49.903525</v>
      </c>
      <c r="E85" s="78">
        <v>49.903525</v>
      </c>
      <c r="F85" s="55">
        <f t="shared" si="3"/>
        <v>1</v>
      </c>
      <c r="G85" s="51">
        <v>45.56999</v>
      </c>
      <c r="H85" s="55">
        <f t="shared" si="2"/>
        <v>1.09509624645518</v>
      </c>
    </row>
    <row r="86" ht="22.7" customHeight="true" spans="1:8">
      <c r="A86" s="79" t="s">
        <v>153</v>
      </c>
      <c r="B86" s="80" t="s">
        <v>154</v>
      </c>
      <c r="C86" s="77">
        <v>140.2</v>
      </c>
      <c r="D86" s="78">
        <v>122.914801</v>
      </c>
      <c r="E86" s="78">
        <v>122.914801</v>
      </c>
      <c r="F86" s="55">
        <f t="shared" si="3"/>
        <v>1</v>
      </c>
      <c r="G86" s="51">
        <v>113.83345</v>
      </c>
      <c r="H86" s="55">
        <f t="shared" si="2"/>
        <v>1.07977752585027</v>
      </c>
    </row>
    <row r="87" ht="22.7" customHeight="true" spans="1:8">
      <c r="A87" s="75">
        <v>21013</v>
      </c>
      <c r="B87" s="76" t="s">
        <v>155</v>
      </c>
      <c r="C87" s="77">
        <v>159.23</v>
      </c>
      <c r="D87" s="78">
        <v>364.545356</v>
      </c>
      <c r="E87" s="78">
        <v>364.545356</v>
      </c>
      <c r="F87" s="55">
        <f t="shared" si="3"/>
        <v>1</v>
      </c>
      <c r="G87" s="51">
        <f>G88+G89</f>
        <v>297.034246</v>
      </c>
      <c r="H87" s="55">
        <f t="shared" si="2"/>
        <v>1.2272839273893</v>
      </c>
    </row>
    <row r="88" ht="22.7" customHeight="true" spans="1:8">
      <c r="A88" s="79" t="s">
        <v>156</v>
      </c>
      <c r="B88" s="80" t="s">
        <v>157</v>
      </c>
      <c r="C88" s="77">
        <v>159.23</v>
      </c>
      <c r="D88" s="78">
        <v>359.384156</v>
      </c>
      <c r="E88" s="78">
        <v>359.384156</v>
      </c>
      <c r="F88" s="55">
        <f t="shared" si="3"/>
        <v>1</v>
      </c>
      <c r="G88" s="51">
        <v>297.034246</v>
      </c>
      <c r="H88" s="55">
        <f t="shared" si="2"/>
        <v>1.20990815314945</v>
      </c>
    </row>
    <row r="89" ht="22.7" customHeight="true" spans="1:8">
      <c r="A89" s="79" t="s">
        <v>158</v>
      </c>
      <c r="B89" s="80" t="s">
        <v>159</v>
      </c>
      <c r="C89" s="77">
        <v>0</v>
      </c>
      <c r="D89" s="78">
        <v>5.1612</v>
      </c>
      <c r="E89" s="78">
        <v>5.1612</v>
      </c>
      <c r="F89" s="55">
        <f t="shared" si="3"/>
        <v>1</v>
      </c>
      <c r="G89" s="51">
        <v>0</v>
      </c>
      <c r="H89" s="55"/>
    </row>
    <row r="90" ht="22.7" customHeight="true" spans="1:8">
      <c r="A90" s="75">
        <v>21014</v>
      </c>
      <c r="B90" s="76" t="s">
        <v>160</v>
      </c>
      <c r="C90" s="77">
        <v>2.18</v>
      </c>
      <c r="D90" s="78">
        <v>0.4918</v>
      </c>
      <c r="E90" s="78">
        <v>0.4918</v>
      </c>
      <c r="F90" s="55">
        <f t="shared" si="3"/>
        <v>1</v>
      </c>
      <c r="G90" s="51">
        <f>G91</f>
        <v>3.4218</v>
      </c>
      <c r="H90" s="55">
        <f t="shared" si="2"/>
        <v>0.143725524577708</v>
      </c>
    </row>
    <row r="91" ht="22.7" customHeight="true" spans="1:8">
      <c r="A91" s="79" t="s">
        <v>161</v>
      </c>
      <c r="B91" s="80" t="s">
        <v>162</v>
      </c>
      <c r="C91" s="77">
        <v>2.18</v>
      </c>
      <c r="D91" s="78">
        <v>0.4918</v>
      </c>
      <c r="E91" s="78">
        <v>0.4918</v>
      </c>
      <c r="F91" s="55">
        <f t="shared" si="3"/>
        <v>1</v>
      </c>
      <c r="G91" s="51">
        <v>3.4218</v>
      </c>
      <c r="H91" s="55">
        <f t="shared" si="2"/>
        <v>0.143725524577708</v>
      </c>
    </row>
    <row r="92" ht="22.7" customHeight="true" spans="1:8">
      <c r="A92" s="75">
        <v>21016</v>
      </c>
      <c r="B92" s="76" t="s">
        <v>163</v>
      </c>
      <c r="C92" s="77">
        <v>1.51</v>
      </c>
      <c r="D92" s="78">
        <v>0</v>
      </c>
      <c r="E92" s="78">
        <v>0</v>
      </c>
      <c r="F92" s="55"/>
      <c r="G92" s="51">
        <f>G93</f>
        <v>8.404751</v>
      </c>
      <c r="H92" s="55">
        <f t="shared" si="2"/>
        <v>0</v>
      </c>
    </row>
    <row r="93" ht="22.7" customHeight="true" spans="1:8">
      <c r="A93" s="79" t="s">
        <v>164</v>
      </c>
      <c r="B93" s="80" t="s">
        <v>163</v>
      </c>
      <c r="C93" s="77">
        <v>1.51</v>
      </c>
      <c r="D93" s="78">
        <v>0</v>
      </c>
      <c r="E93" s="78">
        <v>0</v>
      </c>
      <c r="F93" s="55"/>
      <c r="G93" s="51">
        <v>8.404751</v>
      </c>
      <c r="H93" s="55">
        <f t="shared" si="2"/>
        <v>0</v>
      </c>
    </row>
    <row r="94" ht="22.7" customHeight="true" spans="1:8">
      <c r="A94" s="75">
        <v>21099</v>
      </c>
      <c r="B94" s="76" t="s">
        <v>165</v>
      </c>
      <c r="C94" s="77">
        <v>60</v>
      </c>
      <c r="D94" s="78">
        <v>56</v>
      </c>
      <c r="E94" s="78">
        <v>56</v>
      </c>
      <c r="F94" s="55">
        <f t="shared" si="3"/>
        <v>1</v>
      </c>
      <c r="G94" s="51">
        <f>G95</f>
        <v>211.577</v>
      </c>
      <c r="H94" s="55">
        <f t="shared" si="2"/>
        <v>0.26467905301616</v>
      </c>
    </row>
    <row r="95" ht="22.7" customHeight="true" spans="1:8">
      <c r="A95" s="79" t="s">
        <v>166</v>
      </c>
      <c r="B95" s="80" t="s">
        <v>165</v>
      </c>
      <c r="C95" s="77">
        <v>60</v>
      </c>
      <c r="D95" s="78">
        <v>56</v>
      </c>
      <c r="E95" s="78">
        <v>56</v>
      </c>
      <c r="F95" s="55">
        <f t="shared" si="3"/>
        <v>1</v>
      </c>
      <c r="G95" s="51">
        <v>211.577</v>
      </c>
      <c r="H95" s="55">
        <f t="shared" si="2"/>
        <v>0.26467905301616</v>
      </c>
    </row>
    <row r="96" ht="22.7" customHeight="true" spans="1:8">
      <c r="A96" s="75">
        <v>211</v>
      </c>
      <c r="B96" s="76" t="s">
        <v>167</v>
      </c>
      <c r="C96" s="77">
        <v>5024.89</v>
      </c>
      <c r="D96" s="78">
        <v>4096.745352</v>
      </c>
      <c r="E96" s="78">
        <v>4096.745352</v>
      </c>
      <c r="F96" s="55">
        <f t="shared" si="3"/>
        <v>1</v>
      </c>
      <c r="G96" s="51">
        <f>G97+G99+G102</f>
        <v>5944.219969</v>
      </c>
      <c r="H96" s="55">
        <f t="shared" si="2"/>
        <v>0.689198140944504</v>
      </c>
    </row>
    <row r="97" ht="22.7" customHeight="true" spans="1:8">
      <c r="A97" s="75">
        <v>21101</v>
      </c>
      <c r="B97" s="76" t="s">
        <v>168</v>
      </c>
      <c r="C97" s="77">
        <v>204.2</v>
      </c>
      <c r="D97" s="78">
        <v>240.032666</v>
      </c>
      <c r="E97" s="78">
        <v>240.032666</v>
      </c>
      <c r="F97" s="55">
        <f t="shared" si="3"/>
        <v>1</v>
      </c>
      <c r="G97" s="51">
        <f>G98</f>
        <v>182.618763</v>
      </c>
      <c r="H97" s="55">
        <f t="shared" si="2"/>
        <v>1.31439213614649</v>
      </c>
    </row>
    <row r="98" ht="22.7" customHeight="true" spans="1:8">
      <c r="A98" s="79" t="s">
        <v>169</v>
      </c>
      <c r="B98" s="80" t="s">
        <v>170</v>
      </c>
      <c r="C98" s="77">
        <v>204.2</v>
      </c>
      <c r="D98" s="78">
        <v>240.032666</v>
      </c>
      <c r="E98" s="78">
        <v>240.032666</v>
      </c>
      <c r="F98" s="55">
        <f t="shared" si="3"/>
        <v>1</v>
      </c>
      <c r="G98" s="51">
        <v>182.618763</v>
      </c>
      <c r="H98" s="55">
        <f t="shared" si="2"/>
        <v>1.31439213614649</v>
      </c>
    </row>
    <row r="99" ht="22.7" customHeight="true" spans="1:8">
      <c r="A99" s="75">
        <v>21104</v>
      </c>
      <c r="B99" s="76" t="s">
        <v>171</v>
      </c>
      <c r="C99" s="77">
        <v>940.68</v>
      </c>
      <c r="D99" s="78">
        <v>223.417782</v>
      </c>
      <c r="E99" s="78">
        <v>223.417782</v>
      </c>
      <c r="F99" s="55">
        <f t="shared" si="3"/>
        <v>1</v>
      </c>
      <c r="G99" s="51">
        <f>G100+G101</f>
        <v>726.601206</v>
      </c>
      <c r="H99" s="55">
        <f t="shared" si="2"/>
        <v>0.307483362476004</v>
      </c>
    </row>
    <row r="100" ht="22.7" customHeight="true" spans="1:8">
      <c r="A100" s="79" t="s">
        <v>172</v>
      </c>
      <c r="B100" s="80" t="s">
        <v>173</v>
      </c>
      <c r="C100" s="77">
        <v>900.68</v>
      </c>
      <c r="D100" s="78">
        <v>208.421382</v>
      </c>
      <c r="E100" s="78">
        <v>208.421382</v>
      </c>
      <c r="F100" s="55">
        <f t="shared" si="3"/>
        <v>1</v>
      </c>
      <c r="G100" s="51">
        <v>672.474766</v>
      </c>
      <c r="H100" s="55">
        <f t="shared" si="2"/>
        <v>0.30993190010642</v>
      </c>
    </row>
    <row r="101" ht="22.7" customHeight="true" spans="1:8">
      <c r="A101" s="79" t="s">
        <v>174</v>
      </c>
      <c r="B101" s="80" t="s">
        <v>175</v>
      </c>
      <c r="C101" s="77">
        <v>40</v>
      </c>
      <c r="D101" s="78">
        <v>14.9964</v>
      </c>
      <c r="E101" s="78">
        <v>14.9964</v>
      </c>
      <c r="F101" s="55">
        <f t="shared" si="3"/>
        <v>1</v>
      </c>
      <c r="G101" s="51">
        <v>54.12644</v>
      </c>
      <c r="H101" s="55">
        <f t="shared" si="2"/>
        <v>0.277062374691556</v>
      </c>
    </row>
    <row r="102" ht="22.7" customHeight="true" spans="1:8">
      <c r="A102" s="75">
        <v>21111</v>
      </c>
      <c r="B102" s="76" t="s">
        <v>176</v>
      </c>
      <c r="C102" s="77">
        <v>3880.01</v>
      </c>
      <c r="D102" s="78">
        <v>3633.294904</v>
      </c>
      <c r="E102" s="78">
        <v>3633.294904</v>
      </c>
      <c r="F102" s="55">
        <f t="shared" si="3"/>
        <v>1</v>
      </c>
      <c r="G102" s="51">
        <f>G103+G104</f>
        <v>5035</v>
      </c>
      <c r="H102" s="55">
        <f t="shared" si="2"/>
        <v>0.721607726713009</v>
      </c>
    </row>
    <row r="103" ht="22.7" customHeight="true" spans="1:8">
      <c r="A103" s="79" t="s">
        <v>177</v>
      </c>
      <c r="B103" s="80" t="s">
        <v>178</v>
      </c>
      <c r="C103" s="77">
        <v>80.01</v>
      </c>
      <c r="D103" s="78">
        <v>133.294904</v>
      </c>
      <c r="E103" s="78">
        <v>133.294904</v>
      </c>
      <c r="F103" s="55">
        <f t="shared" si="3"/>
        <v>1</v>
      </c>
      <c r="G103" s="51">
        <v>35</v>
      </c>
      <c r="H103" s="55">
        <f t="shared" si="2"/>
        <v>3.80842582857143</v>
      </c>
    </row>
    <row r="104" ht="22.7" customHeight="true" spans="1:8">
      <c r="A104" s="79" t="s">
        <v>179</v>
      </c>
      <c r="B104" s="80" t="s">
        <v>180</v>
      </c>
      <c r="C104" s="77">
        <v>3800</v>
      </c>
      <c r="D104" s="78">
        <v>3500</v>
      </c>
      <c r="E104" s="78">
        <v>3500</v>
      </c>
      <c r="F104" s="55">
        <f t="shared" si="3"/>
        <v>1</v>
      </c>
      <c r="G104" s="51">
        <v>5000</v>
      </c>
      <c r="H104" s="55">
        <f t="shared" si="2"/>
        <v>0.7</v>
      </c>
    </row>
    <row r="105" ht="22.7" customHeight="true" spans="1:8">
      <c r="A105" s="75">
        <v>212</v>
      </c>
      <c r="B105" s="76" t="s">
        <v>181</v>
      </c>
      <c r="C105" s="77">
        <v>2047.88</v>
      </c>
      <c r="D105" s="78">
        <v>1636.69004</v>
      </c>
      <c r="E105" s="78">
        <v>1636.69004</v>
      </c>
      <c r="F105" s="55">
        <f t="shared" si="3"/>
        <v>1</v>
      </c>
      <c r="G105" s="51">
        <f>G106+G110+G112+G114</f>
        <v>1436.446338</v>
      </c>
      <c r="H105" s="55">
        <f t="shared" si="2"/>
        <v>1.13940214590877</v>
      </c>
    </row>
    <row r="106" ht="22.7" customHeight="true" spans="1:8">
      <c r="A106" s="75">
        <v>21201</v>
      </c>
      <c r="B106" s="76" t="s">
        <v>182</v>
      </c>
      <c r="C106" s="77">
        <v>1113.94</v>
      </c>
      <c r="D106" s="78">
        <v>1011.431427</v>
      </c>
      <c r="E106" s="78">
        <v>1011.431427</v>
      </c>
      <c r="F106" s="55">
        <f t="shared" si="3"/>
        <v>1</v>
      </c>
      <c r="G106" s="51">
        <f>G107+G108+G109</f>
        <v>801.491397</v>
      </c>
      <c r="H106" s="55">
        <f t="shared" si="2"/>
        <v>1.26193672294651</v>
      </c>
    </row>
    <row r="107" ht="22.7" customHeight="true" spans="1:8">
      <c r="A107" s="79" t="s">
        <v>183</v>
      </c>
      <c r="B107" s="80" t="s">
        <v>41</v>
      </c>
      <c r="C107" s="77">
        <v>175.56</v>
      </c>
      <c r="D107" s="78">
        <v>138.59417</v>
      </c>
      <c r="E107" s="78">
        <v>138.59417</v>
      </c>
      <c r="F107" s="55">
        <f t="shared" si="3"/>
        <v>1</v>
      </c>
      <c r="G107" s="51">
        <v>156.658022</v>
      </c>
      <c r="H107" s="55">
        <f t="shared" si="2"/>
        <v>0.884692454498117</v>
      </c>
    </row>
    <row r="108" ht="22.7" customHeight="true" spans="1:8">
      <c r="A108" s="79" t="s">
        <v>184</v>
      </c>
      <c r="B108" s="80" t="s">
        <v>185</v>
      </c>
      <c r="C108" s="77">
        <v>54.5</v>
      </c>
      <c r="D108" s="78">
        <v>14.926342</v>
      </c>
      <c r="E108" s="78">
        <v>14.926342</v>
      </c>
      <c r="F108" s="55">
        <f t="shared" si="3"/>
        <v>1</v>
      </c>
      <c r="G108" s="51">
        <v>15.76828</v>
      </c>
      <c r="H108" s="55">
        <f t="shared" si="2"/>
        <v>0.946605590463893</v>
      </c>
    </row>
    <row r="109" ht="22.7" customHeight="true" spans="1:8">
      <c r="A109" s="79" t="s">
        <v>186</v>
      </c>
      <c r="B109" s="80" t="s">
        <v>187</v>
      </c>
      <c r="C109" s="77">
        <v>883.88</v>
      </c>
      <c r="D109" s="78">
        <v>857.910915</v>
      </c>
      <c r="E109" s="78">
        <v>857.910915</v>
      </c>
      <c r="F109" s="55">
        <f t="shared" si="3"/>
        <v>1</v>
      </c>
      <c r="G109" s="51">
        <v>629.065095</v>
      </c>
      <c r="H109" s="55">
        <f t="shared" si="2"/>
        <v>1.36378718485406</v>
      </c>
    </row>
    <row r="110" ht="22.7" customHeight="true" spans="1:8">
      <c r="A110" s="75">
        <v>21203</v>
      </c>
      <c r="B110" s="76" t="s">
        <v>188</v>
      </c>
      <c r="C110" s="77">
        <v>73</v>
      </c>
      <c r="D110" s="78">
        <v>61.7511</v>
      </c>
      <c r="E110" s="78">
        <v>61.7511</v>
      </c>
      <c r="F110" s="55">
        <f t="shared" si="3"/>
        <v>1</v>
      </c>
      <c r="G110" s="51">
        <f>G111</f>
        <v>50.9834</v>
      </c>
      <c r="H110" s="55">
        <f t="shared" si="2"/>
        <v>1.21120011611623</v>
      </c>
    </row>
    <row r="111" ht="22.7" customHeight="true" spans="1:8">
      <c r="A111" s="79" t="s">
        <v>189</v>
      </c>
      <c r="B111" s="80" t="s">
        <v>190</v>
      </c>
      <c r="C111" s="77">
        <v>73</v>
      </c>
      <c r="D111" s="78">
        <v>61.7511</v>
      </c>
      <c r="E111" s="78">
        <v>61.7511</v>
      </c>
      <c r="F111" s="55">
        <f t="shared" si="3"/>
        <v>1</v>
      </c>
      <c r="G111" s="51">
        <v>50.9834</v>
      </c>
      <c r="H111" s="55">
        <f t="shared" si="2"/>
        <v>1.21120011611623</v>
      </c>
    </row>
    <row r="112" ht="22.7" customHeight="true" spans="1:8">
      <c r="A112" s="75">
        <v>21205</v>
      </c>
      <c r="B112" s="76" t="s">
        <v>191</v>
      </c>
      <c r="C112" s="77">
        <v>88</v>
      </c>
      <c r="D112" s="78">
        <v>52.263313</v>
      </c>
      <c r="E112" s="78">
        <v>52.263313</v>
      </c>
      <c r="F112" s="55">
        <f t="shared" si="3"/>
        <v>1</v>
      </c>
      <c r="G112" s="51">
        <f>G113</f>
        <v>0</v>
      </c>
      <c r="H112" s="55"/>
    </row>
    <row r="113" ht="22.7" customHeight="true" spans="1:8">
      <c r="A113" s="79" t="s">
        <v>192</v>
      </c>
      <c r="B113" s="80" t="s">
        <v>191</v>
      </c>
      <c r="C113" s="77">
        <v>88</v>
      </c>
      <c r="D113" s="78">
        <v>52.263313</v>
      </c>
      <c r="E113" s="78">
        <v>52.263313</v>
      </c>
      <c r="F113" s="55">
        <f t="shared" si="3"/>
        <v>1</v>
      </c>
      <c r="G113" s="51">
        <v>0</v>
      </c>
      <c r="H113" s="55"/>
    </row>
    <row r="114" ht="22.7" customHeight="true" spans="1:8">
      <c r="A114" s="75">
        <v>21299</v>
      </c>
      <c r="B114" s="76" t="s">
        <v>193</v>
      </c>
      <c r="C114" s="77">
        <v>772.94</v>
      </c>
      <c r="D114" s="78">
        <v>511.2442</v>
      </c>
      <c r="E114" s="78">
        <v>511.2442</v>
      </c>
      <c r="F114" s="55">
        <f t="shared" si="3"/>
        <v>1</v>
      </c>
      <c r="G114" s="51">
        <f>G115</f>
        <v>583.971541</v>
      </c>
      <c r="H114" s="55">
        <f t="shared" si="2"/>
        <v>0.875460812909717</v>
      </c>
    </row>
    <row r="115" ht="22.7" customHeight="true" spans="1:8">
      <c r="A115" s="79" t="s">
        <v>194</v>
      </c>
      <c r="B115" s="80" t="s">
        <v>193</v>
      </c>
      <c r="C115" s="77">
        <v>772.94</v>
      </c>
      <c r="D115" s="78">
        <v>511.2442</v>
      </c>
      <c r="E115" s="78">
        <v>511.2442</v>
      </c>
      <c r="F115" s="55">
        <f t="shared" si="3"/>
        <v>1</v>
      </c>
      <c r="G115" s="51">
        <v>583.971541</v>
      </c>
      <c r="H115" s="55">
        <f t="shared" si="2"/>
        <v>0.875460812909717</v>
      </c>
    </row>
    <row r="116" ht="22.7" customHeight="true" spans="1:8">
      <c r="A116" s="75">
        <v>213</v>
      </c>
      <c r="B116" s="76" t="s">
        <v>195</v>
      </c>
      <c r="C116" s="77">
        <v>9768.3</v>
      </c>
      <c r="D116" s="78">
        <v>10669.435519</v>
      </c>
      <c r="E116" s="78">
        <v>10669.435519</v>
      </c>
      <c r="F116" s="55">
        <f t="shared" si="3"/>
        <v>1</v>
      </c>
      <c r="G116" s="51">
        <f>G117+G128+G136+G142</f>
        <v>9145.870652</v>
      </c>
      <c r="H116" s="55">
        <f t="shared" si="2"/>
        <v>1.16658500048509</v>
      </c>
    </row>
    <row r="117" ht="22.7" customHeight="true" spans="1:8">
      <c r="A117" s="75">
        <v>21301</v>
      </c>
      <c r="B117" s="76" t="s">
        <v>196</v>
      </c>
      <c r="C117" s="77">
        <v>1395.83</v>
      </c>
      <c r="D117" s="78">
        <v>2247.036336</v>
      </c>
      <c r="E117" s="78">
        <v>2247.036336</v>
      </c>
      <c r="F117" s="55">
        <f t="shared" si="3"/>
        <v>1</v>
      </c>
      <c r="G117" s="51">
        <f>SUM(G118:G127)</f>
        <v>2980.091076</v>
      </c>
      <c r="H117" s="55">
        <f t="shared" si="2"/>
        <v>0.754015994375603</v>
      </c>
    </row>
    <row r="118" ht="22.7" customHeight="true" spans="1:8">
      <c r="A118" s="79" t="s">
        <v>197</v>
      </c>
      <c r="B118" s="80" t="s">
        <v>52</v>
      </c>
      <c r="C118" s="77">
        <v>279.76</v>
      </c>
      <c r="D118" s="78">
        <v>276.426124</v>
      </c>
      <c r="E118" s="78">
        <v>276.426124</v>
      </c>
      <c r="F118" s="55">
        <f t="shared" si="3"/>
        <v>1</v>
      </c>
      <c r="G118" s="51">
        <v>219.738489</v>
      </c>
      <c r="H118" s="55">
        <f t="shared" si="2"/>
        <v>1.25797772278301</v>
      </c>
    </row>
    <row r="119" ht="22.7" customHeight="true" spans="1:8">
      <c r="A119" s="79" t="s">
        <v>198</v>
      </c>
      <c r="B119" s="80" t="s">
        <v>199</v>
      </c>
      <c r="C119" s="77">
        <v>50.51</v>
      </c>
      <c r="D119" s="78">
        <v>50.51</v>
      </c>
      <c r="E119" s="78">
        <v>50.51</v>
      </c>
      <c r="F119" s="55">
        <f t="shared" si="3"/>
        <v>1</v>
      </c>
      <c r="G119" s="51">
        <v>22.3481</v>
      </c>
      <c r="H119" s="55">
        <f t="shared" si="2"/>
        <v>2.26014739508057</v>
      </c>
    </row>
    <row r="120" ht="22.7" customHeight="true" spans="1:8">
      <c r="A120" s="79" t="s">
        <v>200</v>
      </c>
      <c r="B120" s="80" t="s">
        <v>201</v>
      </c>
      <c r="C120" s="77">
        <v>10.8</v>
      </c>
      <c r="D120" s="78">
        <v>10.0434</v>
      </c>
      <c r="E120" s="78">
        <v>10.0434</v>
      </c>
      <c r="F120" s="55">
        <f t="shared" si="3"/>
        <v>1</v>
      </c>
      <c r="G120" s="51">
        <v>0</v>
      </c>
      <c r="H120" s="55"/>
    </row>
    <row r="121" ht="22.7" customHeight="true" spans="1:8">
      <c r="A121" s="79" t="s">
        <v>202</v>
      </c>
      <c r="B121" s="80" t="s">
        <v>203</v>
      </c>
      <c r="C121" s="77">
        <v>2.67</v>
      </c>
      <c r="D121" s="78">
        <v>1.853</v>
      </c>
      <c r="E121" s="78">
        <v>1.853</v>
      </c>
      <c r="F121" s="55">
        <f t="shared" si="3"/>
        <v>1</v>
      </c>
      <c r="G121" s="51">
        <v>1.5</v>
      </c>
      <c r="H121" s="55">
        <f t="shared" si="2"/>
        <v>1.23533333333333</v>
      </c>
    </row>
    <row r="122" ht="22.7" customHeight="true" spans="1:8">
      <c r="A122" s="79" t="s">
        <v>204</v>
      </c>
      <c r="B122" s="80" t="s">
        <v>205</v>
      </c>
      <c r="C122" s="77">
        <v>0</v>
      </c>
      <c r="D122" s="78">
        <v>8.278488</v>
      </c>
      <c r="E122" s="78">
        <v>8.278488</v>
      </c>
      <c r="F122" s="55">
        <f t="shared" si="3"/>
        <v>1</v>
      </c>
      <c r="G122" s="51">
        <v>0</v>
      </c>
      <c r="H122" s="55"/>
    </row>
    <row r="123" ht="22.7" customHeight="true" spans="1:8">
      <c r="A123" s="79" t="s">
        <v>206</v>
      </c>
      <c r="B123" s="80" t="s">
        <v>207</v>
      </c>
      <c r="C123" s="77">
        <v>63.29</v>
      </c>
      <c r="D123" s="78">
        <v>1179.882889</v>
      </c>
      <c r="E123" s="78">
        <v>1179.882889</v>
      </c>
      <c r="F123" s="55">
        <f t="shared" si="3"/>
        <v>1</v>
      </c>
      <c r="G123" s="51">
        <v>1635.81898</v>
      </c>
      <c r="H123" s="55">
        <f t="shared" si="2"/>
        <v>0.721279617992939</v>
      </c>
    </row>
    <row r="124" ht="22.7" customHeight="true" spans="1:8">
      <c r="A124" s="79" t="s">
        <v>208</v>
      </c>
      <c r="B124" s="80" t="s">
        <v>209</v>
      </c>
      <c r="C124" s="77">
        <v>0</v>
      </c>
      <c r="D124" s="78">
        <v>1.09</v>
      </c>
      <c r="E124" s="78">
        <v>1.09</v>
      </c>
      <c r="F124" s="55">
        <f t="shared" si="3"/>
        <v>1</v>
      </c>
      <c r="G124" s="51">
        <v>0</v>
      </c>
      <c r="H124" s="55"/>
    </row>
    <row r="125" ht="22.7" customHeight="true" spans="1:8">
      <c r="A125" s="79" t="s">
        <v>210</v>
      </c>
      <c r="B125" s="80" t="s">
        <v>211</v>
      </c>
      <c r="C125" s="77">
        <v>104.25</v>
      </c>
      <c r="D125" s="78">
        <v>25.22195</v>
      </c>
      <c r="E125" s="78">
        <v>25.22195</v>
      </c>
      <c r="F125" s="55">
        <f t="shared" si="3"/>
        <v>1</v>
      </c>
      <c r="G125" s="51">
        <v>25.155</v>
      </c>
      <c r="H125" s="55">
        <f t="shared" si="2"/>
        <v>1.00266149870801</v>
      </c>
    </row>
    <row r="126" ht="22.7" customHeight="true" spans="1:8">
      <c r="A126" s="79" t="s">
        <v>212</v>
      </c>
      <c r="B126" s="80" t="s">
        <v>213</v>
      </c>
      <c r="C126" s="77">
        <v>240.93</v>
      </c>
      <c r="D126" s="78">
        <v>374.246</v>
      </c>
      <c r="E126" s="78">
        <v>374.246</v>
      </c>
      <c r="F126" s="55">
        <f t="shared" si="3"/>
        <v>1</v>
      </c>
      <c r="G126" s="51">
        <v>67.69</v>
      </c>
      <c r="H126" s="55">
        <f t="shared" si="2"/>
        <v>5.52882257349682</v>
      </c>
    </row>
    <row r="127" ht="22.7" customHeight="true" spans="1:8">
      <c r="A127" s="79" t="s">
        <v>214</v>
      </c>
      <c r="B127" s="80" t="s">
        <v>215</v>
      </c>
      <c r="C127" s="77">
        <v>643.62</v>
      </c>
      <c r="D127" s="78">
        <v>319.484485</v>
      </c>
      <c r="E127" s="78">
        <v>319.484485</v>
      </c>
      <c r="F127" s="55">
        <f t="shared" si="3"/>
        <v>1</v>
      </c>
      <c r="G127" s="51">
        <v>1007.840507</v>
      </c>
      <c r="H127" s="55">
        <f t="shared" si="2"/>
        <v>0.316999051716027</v>
      </c>
    </row>
    <row r="128" ht="22.7" customHeight="true" spans="1:8">
      <c r="A128" s="75">
        <v>21302</v>
      </c>
      <c r="B128" s="76" t="s">
        <v>216</v>
      </c>
      <c r="C128" s="77">
        <v>1305.82</v>
      </c>
      <c r="D128" s="78">
        <v>1081.008714</v>
      </c>
      <c r="E128" s="78">
        <v>1081.008714</v>
      </c>
      <c r="F128" s="55">
        <f t="shared" si="3"/>
        <v>1</v>
      </c>
      <c r="G128" s="51">
        <f>SUM(G129:G135)</f>
        <v>1364.09363</v>
      </c>
      <c r="H128" s="55">
        <f t="shared" si="2"/>
        <v>0.792473984355458</v>
      </c>
    </row>
    <row r="129" ht="22.7" customHeight="true" spans="1:8">
      <c r="A129" s="79" t="s">
        <v>217</v>
      </c>
      <c r="B129" s="79" t="s">
        <v>43</v>
      </c>
      <c r="C129" s="77">
        <v>0</v>
      </c>
      <c r="D129" s="78">
        <v>0</v>
      </c>
      <c r="E129" s="78">
        <v>0</v>
      </c>
      <c r="F129" s="55"/>
      <c r="G129" s="51">
        <v>0.9</v>
      </c>
      <c r="H129" s="55">
        <f t="shared" si="2"/>
        <v>0</v>
      </c>
    </row>
    <row r="130" ht="22.7" customHeight="true" spans="1:8">
      <c r="A130" s="79" t="s">
        <v>218</v>
      </c>
      <c r="B130" s="80" t="s">
        <v>219</v>
      </c>
      <c r="C130" s="77">
        <v>6</v>
      </c>
      <c r="D130" s="78">
        <v>5.8144</v>
      </c>
      <c r="E130" s="78">
        <v>5.8144</v>
      </c>
      <c r="F130" s="55">
        <f t="shared" si="3"/>
        <v>1</v>
      </c>
      <c r="G130" s="51">
        <v>0</v>
      </c>
      <c r="H130" s="55"/>
    </row>
    <row r="131" ht="22.7" customHeight="true" spans="1:8">
      <c r="A131" s="79" t="s">
        <v>220</v>
      </c>
      <c r="B131" s="80" t="s">
        <v>221</v>
      </c>
      <c r="C131" s="77">
        <v>0</v>
      </c>
      <c r="D131" s="78">
        <v>0</v>
      </c>
      <c r="E131" s="78">
        <v>0</v>
      </c>
      <c r="F131" s="55"/>
      <c r="G131" s="51">
        <v>42.0693</v>
      </c>
      <c r="H131" s="55">
        <f t="shared" si="2"/>
        <v>0</v>
      </c>
    </row>
    <row r="132" ht="22.7" customHeight="true" spans="1:8">
      <c r="A132" s="79" t="s">
        <v>222</v>
      </c>
      <c r="B132" s="80" t="s">
        <v>223</v>
      </c>
      <c r="C132" s="77">
        <v>389.99</v>
      </c>
      <c r="D132" s="78">
        <v>269.690374</v>
      </c>
      <c r="E132" s="78">
        <v>269.690374</v>
      </c>
      <c r="F132" s="55">
        <f t="shared" si="3"/>
        <v>1</v>
      </c>
      <c r="G132" s="51">
        <v>189.0229</v>
      </c>
      <c r="H132" s="55">
        <f t="shared" si="2"/>
        <v>1.42676032374913</v>
      </c>
    </row>
    <row r="133" ht="22.7" customHeight="true" spans="1:8">
      <c r="A133" s="79" t="s">
        <v>224</v>
      </c>
      <c r="B133" s="80" t="s">
        <v>225</v>
      </c>
      <c r="C133" s="77">
        <v>745.08</v>
      </c>
      <c r="D133" s="78">
        <v>742.22694</v>
      </c>
      <c r="E133" s="78">
        <v>742.22694</v>
      </c>
      <c r="F133" s="55">
        <f t="shared" si="3"/>
        <v>1</v>
      </c>
      <c r="G133" s="51">
        <v>0</v>
      </c>
      <c r="H133" s="55"/>
    </row>
    <row r="134" ht="22.7" customHeight="true" spans="1:8">
      <c r="A134" s="79" t="s">
        <v>226</v>
      </c>
      <c r="B134" s="80" t="s">
        <v>227</v>
      </c>
      <c r="C134" s="77">
        <v>150.99</v>
      </c>
      <c r="D134" s="78">
        <v>49.517</v>
      </c>
      <c r="E134" s="78">
        <v>49.517</v>
      </c>
      <c r="F134" s="55">
        <f t="shared" si="3"/>
        <v>1</v>
      </c>
      <c r="G134" s="51">
        <v>465.40143</v>
      </c>
      <c r="H134" s="55">
        <f t="shared" ref="H134:H169" si="4">E134/G134</f>
        <v>0.106396321128622</v>
      </c>
    </row>
    <row r="135" ht="22.7" customHeight="true" spans="1:8">
      <c r="A135" s="79" t="s">
        <v>228</v>
      </c>
      <c r="B135" s="80" t="s">
        <v>229</v>
      </c>
      <c r="C135" s="77">
        <v>13.76</v>
      </c>
      <c r="D135" s="78">
        <v>13.76</v>
      </c>
      <c r="E135" s="78">
        <v>13.76</v>
      </c>
      <c r="F135" s="55">
        <f t="shared" si="3"/>
        <v>1</v>
      </c>
      <c r="G135" s="51">
        <v>666.7</v>
      </c>
      <c r="H135" s="55">
        <f t="shared" si="4"/>
        <v>0.0206389680515974</v>
      </c>
    </row>
    <row r="136" ht="22.7" customHeight="true" spans="1:8">
      <c r="A136" s="75">
        <v>21303</v>
      </c>
      <c r="B136" s="76" t="s">
        <v>230</v>
      </c>
      <c r="C136" s="77">
        <v>6847.65</v>
      </c>
      <c r="D136" s="78">
        <v>7341.390469</v>
      </c>
      <c r="E136" s="78">
        <v>7341.390469</v>
      </c>
      <c r="F136" s="55">
        <f t="shared" si="3"/>
        <v>1</v>
      </c>
      <c r="G136" s="51">
        <f>SUM(G137:G141)</f>
        <v>4781.685946</v>
      </c>
      <c r="H136" s="55">
        <f t="shared" si="4"/>
        <v>1.53531422847652</v>
      </c>
    </row>
    <row r="137" ht="22.7" customHeight="true" spans="1:8">
      <c r="A137" s="79" t="s">
        <v>231</v>
      </c>
      <c r="B137" s="80" t="s">
        <v>232</v>
      </c>
      <c r="C137" s="77">
        <v>237.76</v>
      </c>
      <c r="D137" s="78">
        <v>230.659312</v>
      </c>
      <c r="E137" s="78">
        <v>230.659312</v>
      </c>
      <c r="F137" s="55">
        <f t="shared" si="3"/>
        <v>1</v>
      </c>
      <c r="G137" s="51">
        <v>203.395966</v>
      </c>
      <c r="H137" s="55">
        <f t="shared" si="4"/>
        <v>1.13404074100467</v>
      </c>
    </row>
    <row r="138" ht="22.7" customHeight="true" spans="1:8">
      <c r="A138" s="79" t="s">
        <v>233</v>
      </c>
      <c r="B138" s="79" t="s">
        <v>234</v>
      </c>
      <c r="C138" s="77">
        <v>0</v>
      </c>
      <c r="D138" s="78">
        <v>0</v>
      </c>
      <c r="E138" s="78">
        <v>0</v>
      </c>
      <c r="F138" s="55"/>
      <c r="G138" s="51">
        <v>620.79646</v>
      </c>
      <c r="H138" s="55">
        <f t="shared" si="4"/>
        <v>0</v>
      </c>
    </row>
    <row r="139" ht="22.7" customHeight="true" spans="1:8">
      <c r="A139" s="79" t="s">
        <v>235</v>
      </c>
      <c r="B139" s="79" t="s">
        <v>236</v>
      </c>
      <c r="C139" s="77">
        <v>0</v>
      </c>
      <c r="D139" s="78">
        <v>0</v>
      </c>
      <c r="E139" s="78">
        <v>0</v>
      </c>
      <c r="F139" s="55"/>
      <c r="G139" s="51">
        <v>635.98646</v>
      </c>
      <c r="H139" s="55">
        <f t="shared" si="4"/>
        <v>0</v>
      </c>
    </row>
    <row r="140" ht="22.7" customHeight="true" spans="1:8">
      <c r="A140" s="79" t="s">
        <v>237</v>
      </c>
      <c r="B140" s="80" t="s">
        <v>238</v>
      </c>
      <c r="C140" s="77">
        <v>20</v>
      </c>
      <c r="D140" s="78">
        <v>1.006</v>
      </c>
      <c r="E140" s="78">
        <v>1.006</v>
      </c>
      <c r="F140" s="55">
        <f t="shared" si="3"/>
        <v>1</v>
      </c>
      <c r="G140" s="51">
        <v>2.104</v>
      </c>
      <c r="H140" s="55">
        <f t="shared" si="4"/>
        <v>0.478136882129278</v>
      </c>
    </row>
    <row r="141" ht="22.7" customHeight="true" spans="1:8">
      <c r="A141" s="79" t="s">
        <v>239</v>
      </c>
      <c r="B141" s="80" t="s">
        <v>240</v>
      </c>
      <c r="C141" s="77">
        <v>6589.89</v>
      </c>
      <c r="D141" s="78">
        <v>7109.725157</v>
      </c>
      <c r="E141" s="78">
        <v>7109.725157</v>
      </c>
      <c r="F141" s="55">
        <f t="shared" si="3"/>
        <v>1</v>
      </c>
      <c r="G141" s="51">
        <v>3319.40306</v>
      </c>
      <c r="H141" s="55">
        <f t="shared" si="4"/>
        <v>2.14186859157743</v>
      </c>
    </row>
    <row r="142" ht="22.7" customHeight="true" spans="1:8">
      <c r="A142" s="75">
        <v>21307</v>
      </c>
      <c r="B142" s="76" t="s">
        <v>241</v>
      </c>
      <c r="C142" s="77">
        <v>219</v>
      </c>
      <c r="D142" s="78">
        <v>0</v>
      </c>
      <c r="E142" s="78">
        <v>0</v>
      </c>
      <c r="F142" s="55"/>
      <c r="G142" s="51">
        <f>SUM(G143:G144)</f>
        <v>20</v>
      </c>
      <c r="H142" s="55">
        <f t="shared" si="4"/>
        <v>0</v>
      </c>
    </row>
    <row r="143" ht="22.7" customHeight="true" spans="1:8">
      <c r="A143" s="79" t="s">
        <v>242</v>
      </c>
      <c r="B143" s="80" t="s">
        <v>243</v>
      </c>
      <c r="C143" s="77">
        <v>200</v>
      </c>
      <c r="D143" s="78">
        <v>0</v>
      </c>
      <c r="E143" s="78">
        <v>0</v>
      </c>
      <c r="F143" s="55"/>
      <c r="G143" s="51">
        <v>0</v>
      </c>
      <c r="H143" s="55"/>
    </row>
    <row r="144" ht="22.7" customHeight="true" spans="1:8">
      <c r="A144" s="79" t="s">
        <v>244</v>
      </c>
      <c r="B144" s="80" t="s">
        <v>245</v>
      </c>
      <c r="C144" s="77">
        <v>19</v>
      </c>
      <c r="D144" s="78">
        <v>0</v>
      </c>
      <c r="E144" s="78">
        <v>0</v>
      </c>
      <c r="F144" s="55"/>
      <c r="G144" s="51">
        <v>20</v>
      </c>
      <c r="H144" s="55">
        <f t="shared" si="4"/>
        <v>0</v>
      </c>
    </row>
    <row r="145" ht="22.7" customHeight="true" spans="1:8">
      <c r="A145" s="75">
        <v>214</v>
      </c>
      <c r="B145" s="76" t="s">
        <v>246</v>
      </c>
      <c r="C145" s="77">
        <v>2200</v>
      </c>
      <c r="D145" s="78">
        <v>2229.0169</v>
      </c>
      <c r="E145" s="78">
        <v>2229.0169</v>
      </c>
      <c r="F145" s="55">
        <f t="shared" ref="F145:F169" si="5">D145/E145</f>
        <v>1</v>
      </c>
      <c r="G145" s="51">
        <f>G146</f>
        <v>2000</v>
      </c>
      <c r="H145" s="55">
        <f t="shared" si="4"/>
        <v>1.11450845</v>
      </c>
    </row>
    <row r="146" ht="22.7" customHeight="true" spans="1:8">
      <c r="A146" s="75">
        <v>21401</v>
      </c>
      <c r="B146" s="76" t="s">
        <v>247</v>
      </c>
      <c r="C146" s="77">
        <v>2200</v>
      </c>
      <c r="D146" s="78">
        <v>2229.0169</v>
      </c>
      <c r="E146" s="78">
        <v>2229.0169</v>
      </c>
      <c r="F146" s="55">
        <f t="shared" si="5"/>
        <v>1</v>
      </c>
      <c r="G146" s="51">
        <f>G147+G148</f>
        <v>2000</v>
      </c>
      <c r="H146" s="55">
        <f t="shared" si="4"/>
        <v>1.11450845</v>
      </c>
    </row>
    <row r="147" ht="22.7" customHeight="true" spans="1:8">
      <c r="A147" s="79" t="s">
        <v>248</v>
      </c>
      <c r="B147" s="80" t="s">
        <v>249</v>
      </c>
      <c r="C147" s="77">
        <v>0</v>
      </c>
      <c r="D147" s="78">
        <v>29.0169</v>
      </c>
      <c r="E147" s="78">
        <v>29.0169</v>
      </c>
      <c r="F147" s="55">
        <f t="shared" si="5"/>
        <v>1</v>
      </c>
      <c r="G147" s="51">
        <v>0</v>
      </c>
      <c r="H147" s="55"/>
    </row>
    <row r="148" ht="22.7" customHeight="true" spans="1:8">
      <c r="A148" s="79" t="s">
        <v>250</v>
      </c>
      <c r="B148" s="80" t="s">
        <v>251</v>
      </c>
      <c r="C148" s="77">
        <v>2200</v>
      </c>
      <c r="D148" s="78">
        <v>2200</v>
      </c>
      <c r="E148" s="78">
        <v>2200</v>
      </c>
      <c r="F148" s="55">
        <f t="shared" si="5"/>
        <v>1</v>
      </c>
      <c r="G148" s="51">
        <v>2000</v>
      </c>
      <c r="H148" s="55">
        <f t="shared" si="4"/>
        <v>1.1</v>
      </c>
    </row>
    <row r="149" ht="22.7" customHeight="true" spans="1:8">
      <c r="A149" s="75">
        <v>215</v>
      </c>
      <c r="B149" s="76" t="s">
        <v>252</v>
      </c>
      <c r="C149" s="77">
        <v>9800</v>
      </c>
      <c r="D149" s="78">
        <v>3800</v>
      </c>
      <c r="E149" s="78">
        <v>3800</v>
      </c>
      <c r="F149" s="55">
        <f t="shared" si="5"/>
        <v>1</v>
      </c>
      <c r="G149" s="51">
        <f>G150</f>
        <v>8509.3499</v>
      </c>
      <c r="H149" s="55">
        <f t="shared" si="4"/>
        <v>0.446567604418288</v>
      </c>
    </row>
    <row r="150" ht="22.7" customHeight="true" spans="1:8">
      <c r="A150" s="75">
        <v>21508</v>
      </c>
      <c r="B150" s="76" t="s">
        <v>253</v>
      </c>
      <c r="C150" s="77">
        <v>9800</v>
      </c>
      <c r="D150" s="78">
        <v>3800</v>
      </c>
      <c r="E150" s="78">
        <v>3800</v>
      </c>
      <c r="F150" s="55">
        <f t="shared" si="5"/>
        <v>1</v>
      </c>
      <c r="G150" s="51">
        <f>G151</f>
        <v>8509.3499</v>
      </c>
      <c r="H150" s="55">
        <f t="shared" si="4"/>
        <v>0.446567604418288</v>
      </c>
    </row>
    <row r="151" ht="22.7" customHeight="true" spans="1:8">
      <c r="A151" s="79" t="s">
        <v>254</v>
      </c>
      <c r="B151" s="80" t="s">
        <v>255</v>
      </c>
      <c r="C151" s="77">
        <v>9800</v>
      </c>
      <c r="D151" s="78">
        <v>3800</v>
      </c>
      <c r="E151" s="78">
        <v>3800</v>
      </c>
      <c r="F151" s="55">
        <f t="shared" si="5"/>
        <v>1</v>
      </c>
      <c r="G151" s="51">
        <v>8509.3499</v>
      </c>
      <c r="H151" s="55">
        <f t="shared" si="4"/>
        <v>0.446567604418288</v>
      </c>
    </row>
    <row r="152" ht="22.7" customHeight="true" spans="1:8">
      <c r="A152" s="75">
        <v>216</v>
      </c>
      <c r="B152" s="76" t="s">
        <v>256</v>
      </c>
      <c r="C152" s="77">
        <v>2500</v>
      </c>
      <c r="D152" s="78">
        <v>2500.1275</v>
      </c>
      <c r="E152" s="78">
        <v>2500.1275</v>
      </c>
      <c r="F152" s="55">
        <f t="shared" si="5"/>
        <v>1</v>
      </c>
      <c r="G152" s="51">
        <f>G153+G155</f>
        <v>2300</v>
      </c>
      <c r="H152" s="55">
        <f t="shared" si="4"/>
        <v>1.08701195652174</v>
      </c>
    </row>
    <row r="153" ht="22.7" customHeight="true" spans="1:8">
      <c r="A153" s="75">
        <v>21602</v>
      </c>
      <c r="B153" s="76" t="s">
        <v>257</v>
      </c>
      <c r="C153" s="77">
        <v>2500</v>
      </c>
      <c r="D153" s="78">
        <v>2500</v>
      </c>
      <c r="E153" s="78">
        <v>2500</v>
      </c>
      <c r="F153" s="55">
        <f t="shared" si="5"/>
        <v>1</v>
      </c>
      <c r="G153" s="51">
        <f>G154</f>
        <v>2300</v>
      </c>
      <c r="H153" s="55">
        <f t="shared" si="4"/>
        <v>1.08695652173913</v>
      </c>
    </row>
    <row r="154" ht="22.7" customHeight="true" spans="1:8">
      <c r="A154" s="79" t="s">
        <v>258</v>
      </c>
      <c r="B154" s="80" t="s">
        <v>259</v>
      </c>
      <c r="C154" s="77">
        <v>2500</v>
      </c>
      <c r="D154" s="78">
        <v>2500</v>
      </c>
      <c r="E154" s="78">
        <v>2500</v>
      </c>
      <c r="F154" s="55">
        <f t="shared" si="5"/>
        <v>1</v>
      </c>
      <c r="G154" s="51">
        <v>2300</v>
      </c>
      <c r="H154" s="55">
        <f t="shared" si="4"/>
        <v>1.08695652173913</v>
      </c>
    </row>
    <row r="155" ht="22.7" customHeight="true" spans="1:8">
      <c r="A155" s="75">
        <v>21699</v>
      </c>
      <c r="B155" s="76" t="s">
        <v>260</v>
      </c>
      <c r="C155" s="77">
        <v>0</v>
      </c>
      <c r="D155" s="78">
        <v>0.1275</v>
      </c>
      <c r="E155" s="78">
        <v>0.1275</v>
      </c>
      <c r="F155" s="55">
        <f t="shared" si="5"/>
        <v>1</v>
      </c>
      <c r="G155" s="51">
        <f>G156</f>
        <v>0</v>
      </c>
      <c r="H155" s="55"/>
    </row>
    <row r="156" ht="22.7" customHeight="true" spans="1:8">
      <c r="A156" s="79" t="s">
        <v>261</v>
      </c>
      <c r="B156" s="80" t="s">
        <v>260</v>
      </c>
      <c r="C156" s="77">
        <v>0</v>
      </c>
      <c r="D156" s="78">
        <v>0.1275</v>
      </c>
      <c r="E156" s="78">
        <v>0.1275</v>
      </c>
      <c r="F156" s="55">
        <f t="shared" si="5"/>
        <v>1</v>
      </c>
      <c r="G156" s="51">
        <v>0</v>
      </c>
      <c r="H156" s="55"/>
    </row>
    <row r="157" ht="22.7" customHeight="true" spans="1:8">
      <c r="A157" s="75">
        <v>219</v>
      </c>
      <c r="B157" s="76" t="s">
        <v>262</v>
      </c>
      <c r="C157" s="77">
        <v>82</v>
      </c>
      <c r="D157" s="78">
        <v>3.3928</v>
      </c>
      <c r="E157" s="78">
        <v>3.3928</v>
      </c>
      <c r="F157" s="55">
        <f t="shared" si="5"/>
        <v>1</v>
      </c>
      <c r="G157" s="51">
        <f>G158</f>
        <v>68.71</v>
      </c>
      <c r="H157" s="55">
        <f t="shared" si="4"/>
        <v>0.0493785475185563</v>
      </c>
    </row>
    <row r="158" ht="22.7" customHeight="true" spans="1:8">
      <c r="A158" s="75">
        <v>21906</v>
      </c>
      <c r="B158" s="76" t="s">
        <v>196</v>
      </c>
      <c r="C158" s="77">
        <v>82</v>
      </c>
      <c r="D158" s="78">
        <v>3.3928</v>
      </c>
      <c r="E158" s="78">
        <v>3.3928</v>
      </c>
      <c r="F158" s="55">
        <f t="shared" si="5"/>
        <v>1</v>
      </c>
      <c r="G158" s="51">
        <f>G159</f>
        <v>68.71</v>
      </c>
      <c r="H158" s="55">
        <f t="shared" si="4"/>
        <v>0.0493785475185563</v>
      </c>
    </row>
    <row r="159" ht="22.7" customHeight="true" spans="1:8">
      <c r="A159" s="79" t="s">
        <v>263</v>
      </c>
      <c r="B159" s="80" t="s">
        <v>196</v>
      </c>
      <c r="C159" s="77">
        <v>82</v>
      </c>
      <c r="D159" s="78">
        <v>3.3928</v>
      </c>
      <c r="E159" s="78">
        <v>3.3928</v>
      </c>
      <c r="F159" s="55">
        <f t="shared" si="5"/>
        <v>1</v>
      </c>
      <c r="G159" s="51">
        <v>68.71</v>
      </c>
      <c r="H159" s="55">
        <f t="shared" si="4"/>
        <v>0.0493785475185563</v>
      </c>
    </row>
    <row r="160" ht="22.7" customHeight="true" spans="1:8">
      <c r="A160" s="75">
        <v>221</v>
      </c>
      <c r="B160" s="76" t="s">
        <v>264</v>
      </c>
      <c r="C160" s="77">
        <v>469.8</v>
      </c>
      <c r="D160" s="78">
        <v>420.040144</v>
      </c>
      <c r="E160" s="78">
        <v>420.040144</v>
      </c>
      <c r="F160" s="55">
        <f t="shared" si="5"/>
        <v>1</v>
      </c>
      <c r="G160" s="51">
        <f>G161+G163</f>
        <v>399.798377</v>
      </c>
      <c r="H160" s="55">
        <f t="shared" si="4"/>
        <v>1.05062993789992</v>
      </c>
    </row>
    <row r="161" ht="22.7" customHeight="true" spans="1:8">
      <c r="A161" s="75">
        <v>22101</v>
      </c>
      <c r="B161" s="76" t="s">
        <v>265</v>
      </c>
      <c r="C161" s="77">
        <v>5.88</v>
      </c>
      <c r="D161" s="78">
        <v>0</v>
      </c>
      <c r="E161" s="78">
        <v>0</v>
      </c>
      <c r="F161" s="55"/>
      <c r="G161" s="51">
        <f>G162</f>
        <v>0</v>
      </c>
      <c r="H161" s="55"/>
    </row>
    <row r="162" ht="22.7" customHeight="true" spans="1:8">
      <c r="A162" s="79" t="s">
        <v>266</v>
      </c>
      <c r="B162" s="80" t="s">
        <v>267</v>
      </c>
      <c r="C162" s="77">
        <v>5.88</v>
      </c>
      <c r="D162" s="78">
        <v>0</v>
      </c>
      <c r="E162" s="78">
        <v>0</v>
      </c>
      <c r="F162" s="55"/>
      <c r="G162" s="51">
        <v>0</v>
      </c>
      <c r="H162" s="55"/>
    </row>
    <row r="163" ht="22.7" customHeight="true" spans="1:8">
      <c r="A163" s="75">
        <v>22102</v>
      </c>
      <c r="B163" s="76" t="s">
        <v>268</v>
      </c>
      <c r="C163" s="77">
        <v>463.92</v>
      </c>
      <c r="D163" s="78">
        <v>420.040144</v>
      </c>
      <c r="E163" s="78">
        <v>420.040144</v>
      </c>
      <c r="F163" s="55">
        <f t="shared" si="5"/>
        <v>1</v>
      </c>
      <c r="G163" s="51">
        <f>G164+G165</f>
        <v>399.798377</v>
      </c>
      <c r="H163" s="55">
        <f t="shared" si="4"/>
        <v>1.05062993789992</v>
      </c>
    </row>
    <row r="164" ht="22.7" customHeight="true" spans="1:8">
      <c r="A164" s="79" t="s">
        <v>269</v>
      </c>
      <c r="B164" s="80" t="s">
        <v>270</v>
      </c>
      <c r="C164" s="77">
        <v>277.92</v>
      </c>
      <c r="D164" s="78">
        <v>246.7879</v>
      </c>
      <c r="E164" s="78">
        <v>246.7879</v>
      </c>
      <c r="F164" s="55">
        <f t="shared" si="5"/>
        <v>1</v>
      </c>
      <c r="G164" s="51">
        <v>223.364</v>
      </c>
      <c r="H164" s="55">
        <f t="shared" si="4"/>
        <v>1.10486873444243</v>
      </c>
    </row>
    <row r="165" ht="22.7" customHeight="true" spans="1:8">
      <c r="A165" s="79" t="s">
        <v>271</v>
      </c>
      <c r="B165" s="80" t="s">
        <v>272</v>
      </c>
      <c r="C165" s="77">
        <v>186</v>
      </c>
      <c r="D165" s="78">
        <v>173.252244</v>
      </c>
      <c r="E165" s="78">
        <v>173.252244</v>
      </c>
      <c r="F165" s="55">
        <f t="shared" si="5"/>
        <v>1</v>
      </c>
      <c r="G165" s="51">
        <v>176.434377</v>
      </c>
      <c r="H165" s="55">
        <f t="shared" si="4"/>
        <v>0.981964212110432</v>
      </c>
    </row>
    <row r="166" ht="22.7" customHeight="true" spans="1:8">
      <c r="A166" s="75">
        <v>222</v>
      </c>
      <c r="B166" s="76" t="s">
        <v>273</v>
      </c>
      <c r="C166" s="77">
        <v>0</v>
      </c>
      <c r="D166" s="78">
        <v>167.482271</v>
      </c>
      <c r="E166" s="78">
        <v>167.482271</v>
      </c>
      <c r="F166" s="55">
        <f t="shared" si="5"/>
        <v>1</v>
      </c>
      <c r="G166" s="51">
        <f>G167</f>
        <v>0</v>
      </c>
      <c r="H166" s="55"/>
    </row>
    <row r="167" ht="22.7" customHeight="true" spans="1:8">
      <c r="A167" s="75">
        <v>22204</v>
      </c>
      <c r="B167" s="76" t="s">
        <v>274</v>
      </c>
      <c r="C167" s="77">
        <v>0</v>
      </c>
      <c r="D167" s="78">
        <v>167.482271</v>
      </c>
      <c r="E167" s="78">
        <v>167.482271</v>
      </c>
      <c r="F167" s="55">
        <f t="shared" si="5"/>
        <v>1</v>
      </c>
      <c r="G167" s="51">
        <f>G168</f>
        <v>0</v>
      </c>
      <c r="H167" s="55"/>
    </row>
    <row r="168" ht="22.7" customHeight="true" spans="1:8">
      <c r="A168" s="79" t="s">
        <v>275</v>
      </c>
      <c r="B168" s="80" t="s">
        <v>276</v>
      </c>
      <c r="C168" s="77">
        <v>0</v>
      </c>
      <c r="D168" s="78">
        <v>167.482271</v>
      </c>
      <c r="E168" s="78">
        <v>167.482271</v>
      </c>
      <c r="F168" s="55">
        <f t="shared" si="5"/>
        <v>1</v>
      </c>
      <c r="G168" s="51">
        <v>0</v>
      </c>
      <c r="H168" s="55"/>
    </row>
    <row r="169" ht="22.7" customHeight="true" spans="1:8">
      <c r="A169" s="52"/>
      <c r="B169" s="81" t="s">
        <v>277</v>
      </c>
      <c r="C169" s="48">
        <v>51605.82</v>
      </c>
      <c r="D169" s="48">
        <v>41261.46</v>
      </c>
      <c r="E169" s="48">
        <v>41261.46</v>
      </c>
      <c r="F169" s="54">
        <f t="shared" si="5"/>
        <v>1</v>
      </c>
      <c r="G169" s="48">
        <f>G4+G21+G24+G27+G37+G81+G96+G105+G116+G145+G149+G152+G157+G160+G166</f>
        <v>52337.695307</v>
      </c>
      <c r="H169" s="54">
        <f t="shared" si="4"/>
        <v>0.788369830921489</v>
      </c>
    </row>
    <row r="170" ht="22.7" customHeight="true" spans="1:8">
      <c r="A170" s="52"/>
      <c r="B170" s="81" t="s">
        <v>278</v>
      </c>
      <c r="C170" s="52"/>
      <c r="D170" s="52"/>
      <c r="E170" s="52"/>
      <c r="F170" s="51"/>
      <c r="G170" s="52"/>
      <c r="H170" s="82"/>
    </row>
    <row r="171" ht="22.7" customHeight="true" spans="1:8">
      <c r="A171" s="52"/>
      <c r="B171" s="81" t="s">
        <v>279</v>
      </c>
      <c r="C171" s="52"/>
      <c r="D171" s="52"/>
      <c r="E171" s="52"/>
      <c r="F171" s="51"/>
      <c r="G171" s="52"/>
      <c r="H171" s="82"/>
    </row>
    <row r="172" ht="22.7" customHeight="true" spans="1:8">
      <c r="A172" s="52"/>
      <c r="B172" s="81" t="s">
        <v>280</v>
      </c>
      <c r="C172" s="52"/>
      <c r="D172" s="52">
        <v>2557.21</v>
      </c>
      <c r="E172" s="52">
        <v>2557.21</v>
      </c>
      <c r="F172" s="55">
        <f>E172/D172</f>
        <v>1</v>
      </c>
      <c r="G172" s="52">
        <v>7777.44</v>
      </c>
      <c r="H172" s="55">
        <f>E172/G172</f>
        <v>0.328798422102903</v>
      </c>
    </row>
    <row r="173" ht="22.7" customHeight="true" spans="1:8">
      <c r="A173" s="52"/>
      <c r="B173" s="81" t="s">
        <v>281</v>
      </c>
      <c r="C173" s="52"/>
      <c r="D173" s="52">
        <v>2109.47</v>
      </c>
      <c r="E173" s="52">
        <v>2109.47</v>
      </c>
      <c r="F173" s="55">
        <f t="shared" ref="F173:F174" si="6">E173/D173</f>
        <v>1</v>
      </c>
      <c r="G173" s="51">
        <v>0</v>
      </c>
      <c r="H173" s="82"/>
    </row>
    <row r="174" ht="22.7" customHeight="true" spans="1:8">
      <c r="A174" s="52"/>
      <c r="B174" s="81" t="s">
        <v>29</v>
      </c>
      <c r="C174" s="48">
        <v>51605.82</v>
      </c>
      <c r="D174" s="48">
        <v>45928.14</v>
      </c>
      <c r="E174" s="48">
        <v>45928.14</v>
      </c>
      <c r="F174" s="54">
        <f t="shared" si="6"/>
        <v>1</v>
      </c>
      <c r="G174" s="48">
        <f>G169+G172+G173</f>
        <v>60115.135307</v>
      </c>
      <c r="H174" s="54">
        <f>E174/G174</f>
        <v>0.764002938119512</v>
      </c>
    </row>
    <row r="175" ht="14.25" customHeight="true"/>
  </sheetData>
  <mergeCells count="3">
    <mergeCell ref="A1:H1"/>
    <mergeCell ref="A2:B2"/>
    <mergeCell ref="G2:H2"/>
  </mergeCells>
  <pageMargins left="0.904861111111111" right="0.554861111111111" top="0.267361111111111" bottom="0.463888888888889" header="0" footer="0"/>
  <pageSetup paperSize="9" scale="99" orientation="landscape" horizontalDpi="600"/>
  <headerFooter>
    <oddFooter>&amp;C第 &amp;P 页</oddFooter>
  </headerFooter>
  <ignoredErrors>
    <ignoredError sqref="F4" formula="true"/>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32"/>
  <sheetViews>
    <sheetView workbookViewId="0">
      <pane ySplit="3" topLeftCell="A16" activePane="bottomLeft" state="frozen"/>
      <selection/>
      <selection pane="bottomLeft" activeCell="H11" sqref="H11"/>
    </sheetView>
  </sheetViews>
  <sheetFormatPr defaultColWidth="10" defaultRowHeight="13.5" outlineLevelCol="3"/>
  <cols>
    <col min="1" max="1" width="36.25" customWidth="true"/>
    <col min="2" max="3" width="18" customWidth="true"/>
    <col min="4" max="4" width="55.25" customWidth="true"/>
    <col min="5" max="6" width="9.75" customWidth="true"/>
  </cols>
  <sheetData>
    <row r="1" ht="30.2" customHeight="true" spans="1:4">
      <c r="A1" s="31" t="s">
        <v>5</v>
      </c>
      <c r="B1" s="31"/>
      <c r="C1" s="31"/>
      <c r="D1" s="31"/>
    </row>
    <row r="2" ht="22.7" customHeight="true" spans="1:4">
      <c r="A2" s="8"/>
      <c r="B2" s="66"/>
      <c r="C2" s="66"/>
      <c r="D2" s="20" t="s">
        <v>282</v>
      </c>
    </row>
    <row r="3" ht="30.2" customHeight="true" spans="1:4">
      <c r="A3" s="10" t="s">
        <v>17</v>
      </c>
      <c r="B3" s="10" t="s">
        <v>18</v>
      </c>
      <c r="C3" s="10" t="s">
        <v>20</v>
      </c>
      <c r="D3" s="10" t="s">
        <v>283</v>
      </c>
    </row>
    <row r="4" ht="41.45" customHeight="true" spans="1:4">
      <c r="A4" s="67" t="s">
        <v>284</v>
      </c>
      <c r="B4" s="68">
        <f>SUM(B5:B8)</f>
        <v>1646.56</v>
      </c>
      <c r="C4" s="68">
        <f>SUM(C5:C8)</f>
        <v>1457.5</v>
      </c>
      <c r="D4" s="69" t="s">
        <v>285</v>
      </c>
    </row>
    <row r="5" ht="30.95" customHeight="true" spans="1:4">
      <c r="A5" s="38" t="s">
        <v>286</v>
      </c>
      <c r="B5" s="70">
        <v>1212.16</v>
      </c>
      <c r="C5" s="70">
        <v>1031.92</v>
      </c>
      <c r="D5" s="69" t="s">
        <v>287</v>
      </c>
    </row>
    <row r="6" ht="30.95" customHeight="true" spans="1:4">
      <c r="A6" s="38" t="s">
        <v>288</v>
      </c>
      <c r="B6" s="70">
        <v>191.4</v>
      </c>
      <c r="C6" s="70">
        <v>199.81</v>
      </c>
      <c r="D6" s="69" t="s">
        <v>289</v>
      </c>
    </row>
    <row r="7" ht="30.95" customHeight="true" spans="1:4">
      <c r="A7" s="38" t="s">
        <v>290</v>
      </c>
      <c r="B7" s="70">
        <v>167</v>
      </c>
      <c r="C7" s="70">
        <v>147.29</v>
      </c>
      <c r="D7" s="69" t="s">
        <v>291</v>
      </c>
    </row>
    <row r="8" ht="30.95" customHeight="true" spans="1:4">
      <c r="A8" s="38" t="s">
        <v>292</v>
      </c>
      <c r="B8" s="70">
        <v>76</v>
      </c>
      <c r="C8" s="70">
        <v>78.48</v>
      </c>
      <c r="D8" s="69" t="s">
        <v>293</v>
      </c>
    </row>
    <row r="9" ht="30.95" customHeight="true" spans="1:4">
      <c r="A9" s="67" t="s">
        <v>294</v>
      </c>
      <c r="B9" s="68">
        <f>SUM(B10:B19)</f>
        <v>234.3</v>
      </c>
      <c r="C9" s="68">
        <f>SUM(C10:C19)</f>
        <v>190.22</v>
      </c>
      <c r="D9" s="69" t="s">
        <v>295</v>
      </c>
    </row>
    <row r="10" ht="30.95" customHeight="true" spans="1:4">
      <c r="A10" s="38" t="s">
        <v>296</v>
      </c>
      <c r="B10" s="71">
        <v>181.1</v>
      </c>
      <c r="C10" s="71">
        <v>151.56</v>
      </c>
      <c r="D10" s="69" t="s">
        <v>297</v>
      </c>
    </row>
    <row r="11" ht="30.95" customHeight="true" spans="1:4">
      <c r="A11" s="38" t="s">
        <v>298</v>
      </c>
      <c r="B11" s="71">
        <v>4.2</v>
      </c>
      <c r="C11" s="71">
        <v>0</v>
      </c>
      <c r="D11" s="69" t="s">
        <v>299</v>
      </c>
    </row>
    <row r="12" ht="30.95" customHeight="true" spans="1:4">
      <c r="A12" s="38" t="s">
        <v>300</v>
      </c>
      <c r="B12" s="71">
        <v>2.5</v>
      </c>
      <c r="C12" s="71">
        <v>0</v>
      </c>
      <c r="D12" s="69" t="s">
        <v>301</v>
      </c>
    </row>
    <row r="13" ht="30.95" customHeight="true" spans="1:4">
      <c r="A13" s="38" t="s">
        <v>302</v>
      </c>
      <c r="B13" s="71">
        <v>0</v>
      </c>
      <c r="C13" s="71">
        <v>0</v>
      </c>
      <c r="D13" s="69" t="s">
        <v>303</v>
      </c>
    </row>
    <row r="14" ht="30.95" customHeight="true" spans="1:4">
      <c r="A14" s="38" t="s">
        <v>304</v>
      </c>
      <c r="B14" s="71">
        <v>7</v>
      </c>
      <c r="C14" s="71">
        <v>3.03</v>
      </c>
      <c r="D14" s="69" t="s">
        <v>305</v>
      </c>
    </row>
    <row r="15" ht="30.95" customHeight="true" spans="1:4">
      <c r="A15" s="38" t="s">
        <v>306</v>
      </c>
      <c r="B15" s="71">
        <v>20</v>
      </c>
      <c r="C15" s="71">
        <v>19.73</v>
      </c>
      <c r="D15" s="69" t="s">
        <v>307</v>
      </c>
    </row>
    <row r="16" ht="30.95" customHeight="true" spans="1:4">
      <c r="A16" s="38" t="s">
        <v>308</v>
      </c>
      <c r="B16" s="71">
        <v>0</v>
      </c>
      <c r="C16" s="71">
        <v>0</v>
      </c>
      <c r="D16" s="69" t="s">
        <v>309</v>
      </c>
    </row>
    <row r="17" ht="30.95" customHeight="true" spans="1:4">
      <c r="A17" s="38" t="s">
        <v>310</v>
      </c>
      <c r="B17" s="71">
        <v>6</v>
      </c>
      <c r="C17" s="71">
        <v>5.35</v>
      </c>
      <c r="D17" s="69" t="s">
        <v>311</v>
      </c>
    </row>
    <row r="18" ht="34.7" customHeight="true" spans="1:4">
      <c r="A18" s="38" t="s">
        <v>312</v>
      </c>
      <c r="B18" s="71">
        <v>13.5</v>
      </c>
      <c r="C18" s="71">
        <v>10.55</v>
      </c>
      <c r="D18" s="69" t="s">
        <v>313</v>
      </c>
    </row>
    <row r="19" ht="30.95" customHeight="true" spans="1:4">
      <c r="A19" s="38" t="s">
        <v>314</v>
      </c>
      <c r="B19" s="71">
        <v>0</v>
      </c>
      <c r="C19" s="71">
        <v>0</v>
      </c>
      <c r="D19" s="69" t="s">
        <v>315</v>
      </c>
    </row>
    <row r="20" ht="30.95" customHeight="true" spans="1:4">
      <c r="A20" s="67" t="s">
        <v>316</v>
      </c>
      <c r="B20" s="68">
        <v>0</v>
      </c>
      <c r="C20" s="68">
        <v>0</v>
      </c>
      <c r="D20" s="69" t="s">
        <v>317</v>
      </c>
    </row>
    <row r="21" ht="30.95" customHeight="true" spans="1:4">
      <c r="A21" s="38" t="s">
        <v>318</v>
      </c>
      <c r="B21" s="71">
        <v>0</v>
      </c>
      <c r="C21" s="71">
        <v>0</v>
      </c>
      <c r="D21" s="69" t="s">
        <v>319</v>
      </c>
    </row>
    <row r="22" ht="30.95" customHeight="true" spans="1:4">
      <c r="A22" s="38" t="s">
        <v>320</v>
      </c>
      <c r="B22" s="71">
        <v>0</v>
      </c>
      <c r="C22" s="71">
        <v>0</v>
      </c>
      <c r="D22" s="69" t="s">
        <v>321</v>
      </c>
    </row>
    <row r="23" ht="30.95" customHeight="true" spans="1:4">
      <c r="A23" s="67" t="s">
        <v>322</v>
      </c>
      <c r="B23" s="68">
        <v>2347.5</v>
      </c>
      <c r="C23" s="68">
        <v>2342.16</v>
      </c>
      <c r="D23" s="69" t="s">
        <v>323</v>
      </c>
    </row>
    <row r="24" ht="30.95" customHeight="true" spans="1:4">
      <c r="A24" s="38" t="s">
        <v>324</v>
      </c>
      <c r="B24" s="71">
        <v>2153.13</v>
      </c>
      <c r="C24" s="71">
        <v>2204.19</v>
      </c>
      <c r="D24" s="69" t="s">
        <v>325</v>
      </c>
    </row>
    <row r="25" ht="30.95" customHeight="true" spans="1:4">
      <c r="A25" s="38" t="s">
        <v>326</v>
      </c>
      <c r="B25" s="71">
        <v>194.37</v>
      </c>
      <c r="C25" s="71">
        <v>137.97</v>
      </c>
      <c r="D25" s="69" t="s">
        <v>327</v>
      </c>
    </row>
    <row r="26" ht="30.95" customHeight="true" spans="1:4">
      <c r="A26" s="67" t="s">
        <v>328</v>
      </c>
      <c r="B26" s="68">
        <v>0</v>
      </c>
      <c r="C26" s="68">
        <v>0</v>
      </c>
      <c r="D26" s="69" t="s">
        <v>329</v>
      </c>
    </row>
    <row r="27" ht="30.95" customHeight="true" spans="1:4">
      <c r="A27" s="38" t="s">
        <v>330</v>
      </c>
      <c r="B27" s="71">
        <v>0</v>
      </c>
      <c r="C27" s="71">
        <v>0</v>
      </c>
      <c r="D27" s="69" t="s">
        <v>331</v>
      </c>
    </row>
    <row r="28" ht="30.95" customHeight="true" spans="1:4">
      <c r="A28" s="67" t="s">
        <v>332</v>
      </c>
      <c r="B28" s="68">
        <v>5.06</v>
      </c>
      <c r="C28" s="68">
        <v>2.11</v>
      </c>
      <c r="D28" s="69" t="s">
        <v>333</v>
      </c>
    </row>
    <row r="29" ht="30.95" customHeight="true" spans="1:4">
      <c r="A29" s="38" t="s">
        <v>334</v>
      </c>
      <c r="B29" s="71">
        <v>0</v>
      </c>
      <c r="C29" s="71">
        <v>0</v>
      </c>
      <c r="D29" s="69" t="s">
        <v>335</v>
      </c>
    </row>
    <row r="30" ht="30.95" customHeight="true" spans="1:4">
      <c r="A30" s="67" t="s">
        <v>336</v>
      </c>
      <c r="B30" s="68">
        <f>B4+B9+B20+B23+B26+B28</f>
        <v>4233.42</v>
      </c>
      <c r="C30" s="68">
        <f>C4+C9+C20+C23+C26+C28</f>
        <v>3991.99</v>
      </c>
      <c r="D30" s="38"/>
    </row>
    <row r="31" ht="54.95" customHeight="true" spans="1:4">
      <c r="A31" s="72" t="s">
        <v>337</v>
      </c>
      <c r="B31" s="72"/>
      <c r="C31" s="72"/>
      <c r="D31" s="72"/>
    </row>
    <row r="32" ht="30.2" customHeight="true" spans="2:3">
      <c r="B32" s="18"/>
      <c r="C32" s="18"/>
    </row>
  </sheetData>
  <mergeCells count="2">
    <mergeCell ref="A1:D1"/>
    <mergeCell ref="A31:D31"/>
  </mergeCells>
  <pageMargins left="0.984000027179718" right="0.75" top="0.34799998998642" bottom="0.34799998998642" header="0" footer="0"/>
  <pageSetup paperSize="9" scale="55" orientation="landscape"/>
  <headerFooter/>
  <ignoredErrors>
    <ignoredError sqref="B9:C9" formulaRange="true"/>
  </ignoredError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6"/>
  <sheetViews>
    <sheetView workbookViewId="0">
      <selection activeCell="B6" sqref="B6"/>
    </sheetView>
  </sheetViews>
  <sheetFormatPr defaultColWidth="10" defaultRowHeight="13.5" outlineLevelCol="6"/>
  <cols>
    <col min="1" max="1" width="26.75" customWidth="true"/>
    <col min="2" max="7" width="16.125" customWidth="true"/>
    <col min="8" max="8" width="9.75" customWidth="true"/>
  </cols>
  <sheetData>
    <row r="1" ht="41.45" customHeight="true" spans="1:7">
      <c r="A1" s="19" t="s">
        <v>6</v>
      </c>
      <c r="B1" s="19"/>
      <c r="C1" s="19"/>
      <c r="D1" s="19"/>
      <c r="E1" s="19"/>
      <c r="F1" s="19"/>
      <c r="G1" s="19"/>
    </row>
    <row r="2" ht="24.2" customHeight="true" spans="1:7">
      <c r="A2" s="8"/>
      <c r="B2" s="18"/>
      <c r="C2" s="18"/>
      <c r="D2" s="18"/>
      <c r="E2" s="18"/>
      <c r="F2" s="9" t="s">
        <v>16</v>
      </c>
      <c r="G2" s="9"/>
    </row>
    <row r="3" ht="39.2" customHeight="true" spans="1:7">
      <c r="A3" s="21" t="s">
        <v>17</v>
      </c>
      <c r="B3" s="21" t="s">
        <v>18</v>
      </c>
      <c r="C3" s="21" t="s">
        <v>19</v>
      </c>
      <c r="D3" s="21" t="s">
        <v>20</v>
      </c>
      <c r="E3" s="21" t="s">
        <v>21</v>
      </c>
      <c r="F3" s="21" t="s">
        <v>22</v>
      </c>
      <c r="G3" s="21" t="s">
        <v>23</v>
      </c>
    </row>
    <row r="4" ht="18.75" customHeight="true" spans="1:7">
      <c r="A4" s="58" t="s">
        <v>338</v>
      </c>
      <c r="B4" s="59">
        <v>0</v>
      </c>
      <c r="C4" s="59">
        <v>418.2766</v>
      </c>
      <c r="D4" s="59">
        <v>418.2766</v>
      </c>
      <c r="E4" s="63">
        <f>D4/C4</f>
        <v>1</v>
      </c>
      <c r="F4" s="59">
        <v>1735.21</v>
      </c>
      <c r="G4" s="63">
        <f>D4/F4</f>
        <v>0.241052437457138</v>
      </c>
    </row>
    <row r="5" ht="18.75" customHeight="true" spans="1:7">
      <c r="A5" s="58"/>
      <c r="B5" s="59"/>
      <c r="C5" s="59"/>
      <c r="D5" s="59"/>
      <c r="E5" s="63"/>
      <c r="F5" s="59"/>
      <c r="G5" s="64"/>
    </row>
    <row r="6" ht="18.75" customHeight="true" spans="1:7">
      <c r="A6" s="58" t="s">
        <v>27</v>
      </c>
      <c r="B6" s="60">
        <v>1528.4064</v>
      </c>
      <c r="C6" s="60">
        <v>1528.4064</v>
      </c>
      <c r="D6" s="60">
        <v>1528.4064</v>
      </c>
      <c r="E6" s="63">
        <f t="shared" ref="E6" si="0">D6/C6</f>
        <v>1</v>
      </c>
      <c r="F6" s="59">
        <v>0</v>
      </c>
      <c r="G6" s="63"/>
    </row>
    <row r="7" ht="18.75" customHeight="true" spans="1:7">
      <c r="A7" s="58"/>
      <c r="B7" s="60"/>
      <c r="C7" s="60"/>
      <c r="D7" s="60"/>
      <c r="E7" s="64"/>
      <c r="F7" s="60"/>
      <c r="G7" s="64"/>
    </row>
    <row r="8" ht="18.75" customHeight="true" spans="1:7">
      <c r="A8" s="58"/>
      <c r="B8" s="60"/>
      <c r="C8" s="60"/>
      <c r="D8" s="60"/>
      <c r="E8" s="64"/>
      <c r="F8" s="60"/>
      <c r="G8" s="64"/>
    </row>
    <row r="9" ht="18.75" customHeight="true" spans="1:7">
      <c r="A9" s="58"/>
      <c r="B9" s="60"/>
      <c r="C9" s="60"/>
      <c r="D9" s="60"/>
      <c r="E9" s="64"/>
      <c r="F9" s="60"/>
      <c r="G9" s="64"/>
    </row>
    <row r="10" ht="18.75" customHeight="true" spans="1:7">
      <c r="A10" s="58"/>
      <c r="B10" s="60"/>
      <c r="C10" s="60"/>
      <c r="D10" s="60"/>
      <c r="E10" s="64"/>
      <c r="F10" s="60"/>
      <c r="G10" s="64"/>
    </row>
    <row r="11" ht="18.75" customHeight="true" spans="1:7">
      <c r="A11" s="24"/>
      <c r="B11" s="25"/>
      <c r="C11" s="25"/>
      <c r="D11" s="25"/>
      <c r="E11" s="25"/>
      <c r="F11" s="25"/>
      <c r="G11" s="25"/>
    </row>
    <row r="12" ht="18.75" customHeight="true" spans="1:7">
      <c r="A12" s="61"/>
      <c r="B12" s="60"/>
      <c r="C12" s="60"/>
      <c r="D12" s="60"/>
      <c r="E12" s="64"/>
      <c r="F12" s="60"/>
      <c r="G12" s="64"/>
    </row>
    <row r="13" ht="18.75" customHeight="true" spans="1:7">
      <c r="A13" s="61" t="s">
        <v>339</v>
      </c>
      <c r="B13" s="62">
        <f>B4+B6</f>
        <v>1528.4064</v>
      </c>
      <c r="C13" s="62">
        <f>C4+C6</f>
        <v>1946.683</v>
      </c>
      <c r="D13" s="62">
        <f>D4+D6</f>
        <v>1946.683</v>
      </c>
      <c r="E13" s="65">
        <f>D13/C13</f>
        <v>1</v>
      </c>
      <c r="F13" s="62">
        <f>F4+F6</f>
        <v>1735.21</v>
      </c>
      <c r="G13" s="65">
        <f>D13/F13</f>
        <v>1.12187170428939</v>
      </c>
    </row>
    <row r="14" ht="14.25" customHeight="true"/>
    <row r="15" ht="17.25" customHeight="true" spans="1:3">
      <c r="A15" s="30"/>
      <c r="B15" s="30"/>
      <c r="C15" s="30"/>
    </row>
    <row r="16" ht="14.25" customHeight="true" spans="1:1">
      <c r="A16" s="18" t="s">
        <v>340</v>
      </c>
    </row>
  </sheetData>
  <mergeCells count="3">
    <mergeCell ref="A1:G1"/>
    <mergeCell ref="F2:G2"/>
    <mergeCell ref="A15:C15"/>
  </mergeCells>
  <pageMargins left="0.75" right="0.75" top="0.39300000667572" bottom="0.268999993801117" header="0" footer="0"/>
  <pageSetup paperSize="9" scale="99" orientation="landscape"/>
  <headerFooter/>
  <ignoredErrors>
    <ignoredError sqref="E13" formula="true"/>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16"/>
  <sheetViews>
    <sheetView workbookViewId="0">
      <selection activeCell="K9" sqref="K9"/>
    </sheetView>
  </sheetViews>
  <sheetFormatPr defaultColWidth="10" defaultRowHeight="13.5" outlineLevelCol="7"/>
  <cols>
    <col min="1" max="1" width="6.75" customWidth="true"/>
    <col min="2" max="2" width="26.25" customWidth="true"/>
    <col min="3" max="3" width="12.5" customWidth="true"/>
    <col min="4" max="4" width="15.25" customWidth="true"/>
    <col min="5" max="8" width="12.5" customWidth="true"/>
    <col min="9" max="9" width="9.75" customWidth="true"/>
  </cols>
  <sheetData>
    <row r="1" ht="41.45" customHeight="true" spans="1:8">
      <c r="A1" s="18"/>
      <c r="B1" s="19" t="s">
        <v>7</v>
      </c>
      <c r="C1" s="19"/>
      <c r="D1" s="19"/>
      <c r="E1" s="19"/>
      <c r="F1" s="19"/>
      <c r="G1" s="19"/>
      <c r="H1" s="19"/>
    </row>
    <row r="2" ht="24.2" customHeight="true" spans="2:8">
      <c r="B2" s="40"/>
      <c r="C2" s="18"/>
      <c r="D2" s="18"/>
      <c r="E2" s="18"/>
      <c r="F2" s="18"/>
      <c r="G2" s="9" t="s">
        <v>16</v>
      </c>
      <c r="H2" s="9"/>
    </row>
    <row r="3" ht="40.7" customHeight="true" spans="1:8">
      <c r="A3" s="45" t="s">
        <v>30</v>
      </c>
      <c r="B3" s="45" t="s">
        <v>17</v>
      </c>
      <c r="C3" s="45" t="s">
        <v>18</v>
      </c>
      <c r="D3" s="45" t="s">
        <v>19</v>
      </c>
      <c r="E3" s="45" t="s">
        <v>20</v>
      </c>
      <c r="F3" s="45" t="s">
        <v>21</v>
      </c>
      <c r="G3" s="45" t="s">
        <v>22</v>
      </c>
      <c r="H3" s="45" t="s">
        <v>23</v>
      </c>
    </row>
    <row r="4" ht="22.7" customHeight="true" spans="1:8">
      <c r="A4" s="46">
        <v>208</v>
      </c>
      <c r="B4" s="47" t="s">
        <v>75</v>
      </c>
      <c r="C4" s="48">
        <v>0</v>
      </c>
      <c r="D4" s="48">
        <v>4.68</v>
      </c>
      <c r="E4" s="48">
        <v>4.68</v>
      </c>
      <c r="F4" s="54">
        <f>E4/D4</f>
        <v>1</v>
      </c>
      <c r="G4" s="48">
        <v>4.68</v>
      </c>
      <c r="H4" s="54">
        <f>E4/G4</f>
        <v>1</v>
      </c>
    </row>
    <row r="5" ht="34.5" customHeight="true" spans="1:8">
      <c r="A5" s="46">
        <v>20822</v>
      </c>
      <c r="B5" s="47" t="s">
        <v>341</v>
      </c>
      <c r="C5" s="48">
        <v>0</v>
      </c>
      <c r="D5" s="48">
        <v>4.68</v>
      </c>
      <c r="E5" s="48">
        <v>4.68</v>
      </c>
      <c r="F5" s="54">
        <f t="shared" ref="F5:F14" si="0">E5/D5</f>
        <v>1</v>
      </c>
      <c r="G5" s="48">
        <v>4.68</v>
      </c>
      <c r="H5" s="54">
        <f t="shared" ref="H5:H11" si="1">E5/G5</f>
        <v>1</v>
      </c>
    </row>
    <row r="6" ht="22.7" customHeight="true" spans="1:8">
      <c r="A6" s="49">
        <v>2082201</v>
      </c>
      <c r="B6" s="50" t="s">
        <v>342</v>
      </c>
      <c r="C6" s="51">
        <v>0</v>
      </c>
      <c r="D6" s="51">
        <v>4.68</v>
      </c>
      <c r="E6" s="51">
        <v>4.68</v>
      </c>
      <c r="F6" s="55">
        <f t="shared" si="0"/>
        <v>1</v>
      </c>
      <c r="G6" s="51">
        <v>4.68</v>
      </c>
      <c r="H6" s="55">
        <f t="shared" si="1"/>
        <v>1</v>
      </c>
    </row>
    <row r="7" ht="22.7" customHeight="true" spans="1:8">
      <c r="A7" s="46">
        <v>212</v>
      </c>
      <c r="B7" s="47" t="s">
        <v>181</v>
      </c>
      <c r="C7" s="48">
        <v>1528.41</v>
      </c>
      <c r="D7" s="48">
        <v>558.78</v>
      </c>
      <c r="E7" s="48">
        <v>558.78</v>
      </c>
      <c r="F7" s="54">
        <f t="shared" si="0"/>
        <v>1</v>
      </c>
      <c r="G7" s="48">
        <v>202.12</v>
      </c>
      <c r="H7" s="54">
        <f t="shared" si="1"/>
        <v>2.76459528992678</v>
      </c>
    </row>
    <row r="8" ht="30.75" customHeight="true" spans="1:8">
      <c r="A8" s="46">
        <v>21208</v>
      </c>
      <c r="B8" s="47" t="s">
        <v>343</v>
      </c>
      <c r="C8" s="48">
        <v>1528.41</v>
      </c>
      <c r="D8" s="48">
        <v>558.78</v>
      </c>
      <c r="E8" s="48">
        <v>558.78</v>
      </c>
      <c r="F8" s="54">
        <f t="shared" si="0"/>
        <v>1</v>
      </c>
      <c r="G8" s="48">
        <v>202.12</v>
      </c>
      <c r="H8" s="54">
        <f t="shared" si="1"/>
        <v>2.76459528992678</v>
      </c>
    </row>
    <row r="9" ht="22.7" customHeight="true" spans="1:8">
      <c r="A9" s="49">
        <v>2120804</v>
      </c>
      <c r="B9" s="50" t="s">
        <v>344</v>
      </c>
      <c r="C9" s="51">
        <v>37.87</v>
      </c>
      <c r="D9" s="51">
        <v>37.87</v>
      </c>
      <c r="E9" s="51">
        <v>37.87</v>
      </c>
      <c r="F9" s="55">
        <f t="shared" si="0"/>
        <v>1</v>
      </c>
      <c r="G9" s="51">
        <v>52.86</v>
      </c>
      <c r="H9" s="55">
        <f t="shared" si="1"/>
        <v>0.716420734014378</v>
      </c>
    </row>
    <row r="10" ht="24.2" customHeight="true" spans="1:8">
      <c r="A10" s="49">
        <v>2120815</v>
      </c>
      <c r="B10" s="50" t="s">
        <v>345</v>
      </c>
      <c r="C10" s="23">
        <v>1400</v>
      </c>
      <c r="D10" s="23">
        <v>444.46</v>
      </c>
      <c r="E10" s="23">
        <v>444.46</v>
      </c>
      <c r="F10" s="55">
        <f t="shared" si="0"/>
        <v>1</v>
      </c>
      <c r="G10" s="23">
        <v>0</v>
      </c>
      <c r="H10" s="54"/>
    </row>
    <row r="11" ht="24.2" customHeight="true" spans="1:8">
      <c r="A11" s="49">
        <v>2120816</v>
      </c>
      <c r="B11" s="50" t="s">
        <v>346</v>
      </c>
      <c r="C11" s="23">
        <v>90.54</v>
      </c>
      <c r="D11" s="23">
        <v>76.45</v>
      </c>
      <c r="E11" s="23">
        <v>76.45</v>
      </c>
      <c r="F11" s="55">
        <f t="shared" si="0"/>
        <v>1</v>
      </c>
      <c r="G11" s="56">
        <v>149.26</v>
      </c>
      <c r="H11" s="55">
        <f t="shared" si="1"/>
        <v>0.512193487873509</v>
      </c>
    </row>
    <row r="12" ht="24.2" customHeight="true" spans="1:8">
      <c r="A12" s="52"/>
      <c r="B12" s="53" t="s">
        <v>278</v>
      </c>
      <c r="C12" s="23"/>
      <c r="D12" s="23"/>
      <c r="E12" s="23"/>
      <c r="F12" s="54"/>
      <c r="G12" s="56"/>
      <c r="H12" s="54"/>
    </row>
    <row r="13" ht="24.2" customHeight="true" spans="1:8">
      <c r="A13" s="52"/>
      <c r="B13" s="53" t="s">
        <v>280</v>
      </c>
      <c r="C13" s="23"/>
      <c r="D13" s="48">
        <v>1383.22</v>
      </c>
      <c r="E13" s="48">
        <v>1383.22</v>
      </c>
      <c r="F13" s="54">
        <f t="shared" si="0"/>
        <v>1</v>
      </c>
      <c r="G13" s="57">
        <v>1528.41</v>
      </c>
      <c r="H13" s="54">
        <f>E13/G13</f>
        <v>0.905005855758599</v>
      </c>
    </row>
    <row r="14" ht="24.2" customHeight="true" spans="1:8">
      <c r="A14" s="52"/>
      <c r="B14" s="53" t="s">
        <v>347</v>
      </c>
      <c r="C14" s="48">
        <v>1528.41</v>
      </c>
      <c r="D14" s="48">
        <v>1946.68</v>
      </c>
      <c r="E14" s="48">
        <v>1946.68</v>
      </c>
      <c r="F14" s="54">
        <f t="shared" si="0"/>
        <v>1</v>
      </c>
      <c r="G14" s="48">
        <f>G4+G7+G13</f>
        <v>1735.21</v>
      </c>
      <c r="H14" s="54">
        <f>E14/G14</f>
        <v>1.12186997539203</v>
      </c>
    </row>
    <row r="15" ht="14.25" customHeight="true"/>
    <row r="16" ht="18" customHeight="true" spans="2:4">
      <c r="B16" s="30"/>
      <c r="C16" s="30"/>
      <c r="D16" s="30"/>
    </row>
  </sheetData>
  <mergeCells count="3">
    <mergeCell ref="B1:H1"/>
    <mergeCell ref="G2:H2"/>
    <mergeCell ref="B16:D16"/>
  </mergeCells>
  <pageMargins left="0.75" right="0.75" top="0.39300000667572" bottom="0.268999993801117"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10"/>
  <sheetViews>
    <sheetView workbookViewId="0">
      <selection activeCell="H16" sqref="H16"/>
    </sheetView>
  </sheetViews>
  <sheetFormatPr defaultColWidth="10" defaultRowHeight="13.5" outlineLevelCol="5"/>
  <cols>
    <col min="1" max="1" width="49.25" customWidth="true"/>
    <col min="2" max="2" width="17.25" customWidth="true"/>
    <col min="3" max="3" width="18.875" customWidth="true"/>
    <col min="4" max="6" width="17.25" customWidth="true"/>
    <col min="7" max="7" width="9.75" customWidth="true"/>
  </cols>
  <sheetData>
    <row r="1" ht="49.7" customHeight="true" spans="1:6">
      <c r="A1" s="41" t="s">
        <v>348</v>
      </c>
      <c r="B1" s="41"/>
      <c r="C1" s="41"/>
      <c r="D1" s="41"/>
      <c r="E1" s="41"/>
      <c r="F1" s="41"/>
    </row>
    <row r="2" ht="24.95" customHeight="true" spans="1:6">
      <c r="A2" s="8"/>
      <c r="B2" s="4"/>
      <c r="D2" s="4"/>
      <c r="E2" s="20" t="s">
        <v>16</v>
      </c>
      <c r="F2" s="20"/>
    </row>
    <row r="3" ht="33.95" customHeight="true" spans="1:6">
      <c r="A3" s="21" t="s">
        <v>349</v>
      </c>
      <c r="B3" s="21" t="s">
        <v>18</v>
      </c>
      <c r="C3" s="21" t="s">
        <v>19</v>
      </c>
      <c r="D3" s="21" t="s">
        <v>20</v>
      </c>
      <c r="E3" s="21" t="s">
        <v>21</v>
      </c>
      <c r="F3" s="21" t="s">
        <v>23</v>
      </c>
    </row>
    <row r="4" ht="23.45" customHeight="true" spans="1:6">
      <c r="A4" s="42" t="s">
        <v>350</v>
      </c>
      <c r="B4" s="43"/>
      <c r="C4" s="43"/>
      <c r="D4" s="43"/>
      <c r="E4" s="43"/>
      <c r="F4" s="43"/>
    </row>
    <row r="5" ht="23.45" customHeight="true" spans="1:6">
      <c r="A5" s="44" t="s">
        <v>351</v>
      </c>
      <c r="B5" s="43"/>
      <c r="C5" s="43"/>
      <c r="D5" s="43"/>
      <c r="E5" s="43"/>
      <c r="F5" s="43"/>
    </row>
    <row r="6" ht="23.45" customHeight="true" spans="1:6">
      <c r="A6" s="44"/>
      <c r="B6" s="43"/>
      <c r="C6" s="43"/>
      <c r="D6" s="43"/>
      <c r="E6" s="43"/>
      <c r="F6" s="43"/>
    </row>
    <row r="7" ht="23.45" customHeight="true" spans="1:6">
      <c r="A7" s="42" t="s">
        <v>352</v>
      </c>
      <c r="B7" s="43"/>
      <c r="C7" s="43"/>
      <c r="D7" s="43"/>
      <c r="E7" s="43"/>
      <c r="F7" s="43"/>
    </row>
    <row r="8" ht="23.45" customHeight="true" spans="1:6">
      <c r="A8" s="42" t="s">
        <v>353</v>
      </c>
      <c r="B8" s="43"/>
      <c r="C8" s="43"/>
      <c r="D8" s="43"/>
      <c r="E8" s="43"/>
      <c r="F8" s="43"/>
    </row>
    <row r="9" ht="14.25" customHeight="true" spans="1:6">
      <c r="A9" s="30"/>
      <c r="B9" s="4"/>
      <c r="D9" s="4"/>
      <c r="E9" s="4"/>
      <c r="F9" s="4"/>
    </row>
    <row r="10" ht="21.95" customHeight="true" spans="1:6">
      <c r="A10" s="30" t="s">
        <v>354</v>
      </c>
      <c r="B10" s="4"/>
      <c r="D10" s="4"/>
      <c r="E10" s="4"/>
      <c r="F10" s="4"/>
    </row>
  </sheetData>
  <mergeCells count="2">
    <mergeCell ref="A1:F1"/>
    <mergeCell ref="E2:F2"/>
  </mergeCells>
  <pageMargins left="0.75" right="0.75" top="0.268999993801117" bottom="0.268999993801117" header="0" footer="0"/>
  <pageSetup paperSize="9" scale="8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12"/>
  <sheetViews>
    <sheetView workbookViewId="0">
      <selection activeCell="D18" sqref="D18"/>
    </sheetView>
  </sheetViews>
  <sheetFormatPr defaultColWidth="10" defaultRowHeight="13.5" outlineLevelCol="5"/>
  <cols>
    <col min="1" max="1" width="49.25" customWidth="true"/>
    <col min="2" max="2" width="17.25" customWidth="true"/>
    <col min="3" max="3" width="19" customWidth="true"/>
    <col min="4" max="6" width="17.25" customWidth="true"/>
    <col min="7" max="7" width="9.75" customWidth="true"/>
  </cols>
  <sheetData>
    <row r="1" ht="49.7" customHeight="true" spans="1:6">
      <c r="A1" s="41" t="s">
        <v>355</v>
      </c>
      <c r="B1" s="41"/>
      <c r="C1" s="41"/>
      <c r="D1" s="41"/>
      <c r="E1" s="41"/>
      <c r="F1" s="41"/>
    </row>
    <row r="2" ht="24.95" customHeight="true" spans="1:6">
      <c r="A2" s="8"/>
      <c r="B2" s="4"/>
      <c r="D2" s="4"/>
      <c r="E2" s="20" t="s">
        <v>16</v>
      </c>
      <c r="F2" s="20"/>
    </row>
    <row r="3" ht="33.95" customHeight="true" spans="1:6">
      <c r="A3" s="21" t="s">
        <v>349</v>
      </c>
      <c r="B3" s="21" t="s">
        <v>18</v>
      </c>
      <c r="C3" s="21" t="s">
        <v>19</v>
      </c>
      <c r="D3" s="21" t="s">
        <v>20</v>
      </c>
      <c r="E3" s="21" t="s">
        <v>21</v>
      </c>
      <c r="F3" s="21" t="s">
        <v>23</v>
      </c>
    </row>
    <row r="4" ht="23.45" customHeight="true" spans="1:6">
      <c r="A4" s="42" t="s">
        <v>356</v>
      </c>
      <c r="B4" s="43"/>
      <c r="C4" s="24"/>
      <c r="D4" s="43"/>
      <c r="E4" s="43"/>
      <c r="F4" s="43"/>
    </row>
    <row r="5" ht="23.45" customHeight="true" spans="1:6">
      <c r="A5" s="42" t="s">
        <v>357</v>
      </c>
      <c r="B5" s="43"/>
      <c r="C5" s="24"/>
      <c r="D5" s="43"/>
      <c r="E5" s="43"/>
      <c r="F5" s="43"/>
    </row>
    <row r="6" ht="23.45" customHeight="true" spans="1:6">
      <c r="A6" s="44" t="s">
        <v>358</v>
      </c>
      <c r="B6" s="43"/>
      <c r="C6" s="24"/>
      <c r="D6" s="43"/>
      <c r="E6" s="43"/>
      <c r="F6" s="43"/>
    </row>
    <row r="7" ht="23.45" customHeight="true" spans="1:6">
      <c r="A7" s="44"/>
      <c r="B7" s="43"/>
      <c r="C7" s="24"/>
      <c r="D7" s="43"/>
      <c r="E7" s="43"/>
      <c r="F7" s="43"/>
    </row>
    <row r="8" ht="23.45" customHeight="true" spans="1:6">
      <c r="A8" s="42" t="s">
        <v>359</v>
      </c>
      <c r="B8" s="43"/>
      <c r="C8" s="24"/>
      <c r="D8" s="43"/>
      <c r="E8" s="43"/>
      <c r="F8" s="43"/>
    </row>
    <row r="9" ht="23.45" customHeight="true" spans="1:6">
      <c r="A9" s="42" t="s">
        <v>278</v>
      </c>
      <c r="B9" s="43"/>
      <c r="C9" s="24"/>
      <c r="D9" s="43"/>
      <c r="E9" s="43"/>
      <c r="F9" s="43"/>
    </row>
    <row r="10" ht="23.45" customHeight="true" spans="1:6">
      <c r="A10" s="42" t="s">
        <v>360</v>
      </c>
      <c r="B10" s="43"/>
      <c r="C10" s="24"/>
      <c r="D10" s="43"/>
      <c r="E10" s="43"/>
      <c r="F10" s="43"/>
    </row>
    <row r="11" ht="14.25" customHeight="true" spans="1:6">
      <c r="A11" s="30"/>
      <c r="B11" s="4"/>
      <c r="D11" s="4"/>
      <c r="E11" s="4"/>
      <c r="F11" s="4"/>
    </row>
    <row r="12" ht="21.95" customHeight="true" spans="1:6">
      <c r="A12" s="30" t="s">
        <v>361</v>
      </c>
      <c r="B12" s="4"/>
      <c r="D12" s="4"/>
      <c r="E12" s="4"/>
      <c r="F12" s="4"/>
    </row>
  </sheetData>
  <mergeCells count="2">
    <mergeCell ref="A1:F1"/>
    <mergeCell ref="E2:F2"/>
  </mergeCells>
  <pageMargins left="0.75" right="0.75" top="0.268999993801117" bottom="0.268999993801117" header="0" footer="0"/>
  <pageSetup paperSize="9" scale="8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7"/>
  <sheetViews>
    <sheetView workbookViewId="0">
      <pane ySplit="3" topLeftCell="A4" activePane="bottomLeft" state="frozen"/>
      <selection/>
      <selection pane="bottomLeft" activeCell="A13" sqref="A13"/>
    </sheetView>
  </sheetViews>
  <sheetFormatPr defaultColWidth="10" defaultRowHeight="13.5" outlineLevelRow="6" outlineLevelCol="5"/>
  <cols>
    <col min="1" max="1" width="51.875" customWidth="true"/>
    <col min="2" max="6" width="15.875" customWidth="true"/>
    <col min="7" max="7" width="9.75" customWidth="true"/>
  </cols>
  <sheetData>
    <row r="1" ht="44.45" customHeight="true" spans="1:6">
      <c r="A1" s="19" t="s">
        <v>10</v>
      </c>
      <c r="B1" s="19"/>
      <c r="C1" s="19"/>
      <c r="D1" s="19"/>
      <c r="E1" s="19"/>
      <c r="F1" s="19"/>
    </row>
    <row r="2" ht="44.45" customHeight="true" spans="1:6">
      <c r="A2" s="8"/>
      <c r="B2" s="37"/>
      <c r="C2" s="37"/>
      <c r="D2" s="37"/>
      <c r="E2" s="20" t="s">
        <v>16</v>
      </c>
      <c r="F2" s="20"/>
    </row>
    <row r="3" ht="44.45" customHeight="true" spans="1:6">
      <c r="A3" s="21" t="s">
        <v>17</v>
      </c>
      <c r="B3" s="21" t="s">
        <v>18</v>
      </c>
      <c r="C3" s="21" t="s">
        <v>19</v>
      </c>
      <c r="D3" s="21" t="s">
        <v>20</v>
      </c>
      <c r="E3" s="21" t="s">
        <v>21</v>
      </c>
      <c r="F3" s="21" t="s">
        <v>23</v>
      </c>
    </row>
    <row r="4" ht="24.2" customHeight="true" spans="1:6">
      <c r="A4" s="38" t="s">
        <v>362</v>
      </c>
      <c r="B4" s="39"/>
      <c r="C4" s="39"/>
      <c r="D4" s="39"/>
      <c r="E4" s="39"/>
      <c r="F4" s="39"/>
    </row>
    <row r="5" ht="24.2" customHeight="true" spans="1:6">
      <c r="A5" s="38" t="s">
        <v>363</v>
      </c>
      <c r="B5" s="39"/>
      <c r="C5" s="39"/>
      <c r="D5" s="39"/>
      <c r="E5" s="39"/>
      <c r="F5" s="39"/>
    </row>
    <row r="6" spans="1:6">
      <c r="A6" s="40"/>
      <c r="B6" s="37"/>
      <c r="C6" s="37"/>
      <c r="D6" s="37"/>
      <c r="E6" s="37"/>
      <c r="F6" s="37"/>
    </row>
    <row r="7" spans="1:6">
      <c r="A7" s="40" t="s">
        <v>364</v>
      </c>
      <c r="B7" s="40"/>
      <c r="C7" s="40"/>
      <c r="D7" s="40"/>
      <c r="E7" s="37"/>
      <c r="F7" s="37"/>
    </row>
  </sheetData>
  <mergeCells count="3">
    <mergeCell ref="A1:F1"/>
    <mergeCell ref="E2:F2"/>
    <mergeCell ref="A7:D7"/>
  </mergeCells>
  <pageMargins left="0.75" right="0.75" top="0.268999993801117" bottom="0.268999993801117" header="0" footer="0"/>
  <pageSetup paperSize="9" scale="93"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14</vt:i4>
      </vt:variant>
    </vt:vector>
  </HeadingPairs>
  <TitlesOfParts>
    <vt:vector size="14" baseType="lpstr">
      <vt:lpstr>封面</vt:lpstr>
      <vt:lpstr>1.1</vt:lpstr>
      <vt:lpstr>1.2</vt:lpstr>
      <vt:lpstr>1.3</vt:lpstr>
      <vt:lpstr>2.1</vt:lpstr>
      <vt:lpstr>2.2</vt:lpstr>
      <vt:lpstr>3.1</vt:lpstr>
      <vt:lpstr>3.2</vt:lpstr>
      <vt:lpstr>4.1</vt:lpstr>
      <vt:lpstr>4.2</vt:lpstr>
      <vt:lpstr>5.1</vt:lpstr>
      <vt:lpstr>5.2</vt:lpstr>
      <vt:lpstr>5.3</vt:lpstr>
      <vt:lpstr>5.4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cmcz</cp:lastModifiedBy>
  <dcterms:created xsi:type="dcterms:W3CDTF">2023-08-18T06:18:00Z</dcterms:created>
  <dcterms:modified xsi:type="dcterms:W3CDTF">2024-08-12T10:02:12Z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
  </property>
  <property fmtid="{D5CDD505-2E9C-101B-9397-08002B2CF9AE}" pid="3" name="KSOProductBuildVer">
    <vt:lpwstr>2052-11.8.2.9980</vt:lpwstr>
  </property>
</Properties>
</file>