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10" yWindow="-180" windowWidth="18660" windowHeight="12720" activeTab="2"/>
  </bookViews>
  <sheets>
    <sheet name="封面" sheetId="1" r:id="rId1"/>
    <sheet name="一般公共预算收入执行情况表" sheetId="2" r:id="rId2"/>
    <sheet name="一般公共预算支出执行情况表" sheetId="3" r:id="rId3"/>
    <sheet name="一般公共预算基本支出执行情况表" sheetId="4" r:id="rId4"/>
    <sheet name="政府性基金收入预算执行情况表" sheetId="5" r:id="rId5"/>
    <sheet name="政府性基金支出预算执行情况表" sheetId="6" r:id="rId6"/>
    <sheet name="国有资本经营收入预算执行情况表" sheetId="7" r:id="rId7"/>
    <sheet name="国有资本经营支出预算执行情况表" sheetId="8" r:id="rId8"/>
    <sheet name="社会保险基金预算收入执行情况表" sheetId="9" r:id="rId9"/>
    <sheet name="社会保险基金预算支出执行情况表" sheetId="10" r:id="rId10"/>
    <sheet name="对村级财政转移支付预算执行情况表" sheetId="11" r:id="rId11"/>
    <sheet name="三公经费执行情况表" sheetId="12" r:id="rId12"/>
    <sheet name="乡镇基本建设支出执行情况表" sheetId="13" r:id="rId13"/>
    <sheet name="政府收支执行情况的说明" sheetId="14" r:id="rId14"/>
    <sheet name="一般公共预算收入预算表" sheetId="15" r:id="rId15"/>
    <sheet name="一般公共预算支出预算表" sheetId="16" r:id="rId16"/>
    <sheet name="一般公共预算基本支出预算表" sheetId="17" r:id="rId17"/>
    <sheet name="政府性基金收入预算表" sheetId="18" r:id="rId18"/>
    <sheet name="政府性基金支出预算表" sheetId="19" r:id="rId19"/>
    <sheet name="国有资本经营收入预算表" sheetId="20" r:id="rId20"/>
    <sheet name="国有资本经营支出预算表" sheetId="21" r:id="rId21"/>
    <sheet name="社会保险基金收入预算表" sheetId="22" r:id="rId22"/>
    <sheet name="社会保险基金支出预算表" sheetId="23" r:id="rId23"/>
    <sheet name="对村级财政转移支付预算表" sheetId="24" r:id="rId24"/>
    <sheet name="三公预算情况表" sheetId="25" r:id="rId25"/>
    <sheet name="乡镇基本建设支出预算情况表" sheetId="26" r:id="rId26"/>
    <sheet name="政府收支预算相关情况说明" sheetId="27" r:id="rId27"/>
  </sheets>
  <calcPr calcId="124519"/>
</workbook>
</file>

<file path=xl/calcChain.xml><?xml version="1.0" encoding="utf-8"?>
<calcChain xmlns="http://schemas.openxmlformats.org/spreadsheetml/2006/main">
  <c r="C7" i="15"/>
  <c r="D7" s="1"/>
  <c r="B7"/>
  <c r="C8" i="2"/>
  <c r="D8"/>
  <c r="B8"/>
  <c r="C158" i="3"/>
  <c r="B26" i="17"/>
  <c r="B23"/>
  <c r="B30" s="1"/>
  <c r="B20"/>
  <c r="B9"/>
  <c r="B4"/>
  <c r="B7" i="18"/>
  <c r="D5"/>
  <c r="D4" i="15"/>
  <c r="E5" i="5"/>
  <c r="E4" i="2"/>
  <c r="B30" i="4"/>
  <c r="D6" i="25" l="1"/>
  <c r="D8"/>
  <c r="D9"/>
  <c r="D5"/>
  <c r="B9"/>
  <c r="E28" i="24"/>
  <c r="E5"/>
  <c r="E6"/>
  <c r="E7"/>
  <c r="E8"/>
  <c r="E9"/>
  <c r="E10"/>
  <c r="E11"/>
  <c r="E12"/>
  <c r="E13"/>
  <c r="E14"/>
  <c r="E15"/>
  <c r="E16"/>
  <c r="E17"/>
  <c r="E18"/>
  <c r="E19"/>
  <c r="E20"/>
  <c r="E21"/>
  <c r="E22"/>
  <c r="E23"/>
  <c r="E24"/>
  <c r="E25"/>
  <c r="E26"/>
  <c r="E27"/>
  <c r="E4"/>
  <c r="D28"/>
  <c r="C28"/>
  <c r="B5" i="4"/>
  <c r="B26" l="1"/>
  <c r="B23"/>
  <c r="B20"/>
  <c r="B9"/>
  <c r="B4"/>
  <c r="C7" i="18" l="1"/>
  <c r="D7" s="1"/>
  <c r="E18" i="19"/>
  <c r="E15"/>
  <c r="D14"/>
  <c r="E14" s="1"/>
  <c r="C14"/>
  <c r="C13"/>
  <c r="E13" s="1"/>
  <c r="E12"/>
  <c r="C12"/>
  <c r="E11"/>
  <c r="E10"/>
  <c r="E9"/>
  <c r="C8"/>
  <c r="E8" s="1"/>
  <c r="C7"/>
  <c r="E7" s="1"/>
  <c r="C5"/>
  <c r="C4" s="1"/>
  <c r="C19" s="1"/>
  <c r="E19" s="1"/>
  <c r="D5" i="17"/>
  <c r="D6"/>
  <c r="D7"/>
  <c r="D8"/>
  <c r="D9"/>
  <c r="D10"/>
  <c r="D12"/>
  <c r="D15"/>
  <c r="D17"/>
  <c r="D18"/>
  <c r="D20"/>
  <c r="D21"/>
  <c r="D23"/>
  <c r="D24"/>
  <c r="D25"/>
  <c r="D26"/>
  <c r="D27"/>
  <c r="D28"/>
  <c r="D30"/>
  <c r="D4"/>
  <c r="D164" i="16"/>
  <c r="E163"/>
  <c r="E162"/>
  <c r="E158"/>
  <c r="C157"/>
  <c r="E157" s="1"/>
  <c r="C156"/>
  <c r="E156" s="1"/>
  <c r="C154"/>
  <c r="C153" s="1"/>
  <c r="E152"/>
  <c r="E151"/>
  <c r="C151"/>
  <c r="C150"/>
  <c r="E150" s="1"/>
  <c r="E149"/>
  <c r="E148"/>
  <c r="C147"/>
  <c r="E147" s="1"/>
  <c r="E145"/>
  <c r="C144"/>
  <c r="C143" s="1"/>
  <c r="E143" s="1"/>
  <c r="E142"/>
  <c r="E141"/>
  <c r="C141"/>
  <c r="C140"/>
  <c r="E140" s="1"/>
  <c r="E139"/>
  <c r="E138"/>
  <c r="C138"/>
  <c r="C137"/>
  <c r="E137" s="1"/>
  <c r="E136"/>
  <c r="D135"/>
  <c r="E135" s="1"/>
  <c r="C135"/>
  <c r="E132"/>
  <c r="C131"/>
  <c r="E131" s="1"/>
  <c r="E130"/>
  <c r="E128"/>
  <c r="E127"/>
  <c r="C126"/>
  <c r="E126" s="1"/>
  <c r="E125"/>
  <c r="E124"/>
  <c r="E123"/>
  <c r="E122"/>
  <c r="C122"/>
  <c r="E121"/>
  <c r="E120"/>
  <c r="E119"/>
  <c r="E118"/>
  <c r="E117"/>
  <c r="D116"/>
  <c r="E116" s="1"/>
  <c r="C116"/>
  <c r="E114"/>
  <c r="D113"/>
  <c r="C113"/>
  <c r="E113" s="1"/>
  <c r="E112"/>
  <c r="E111"/>
  <c r="C111"/>
  <c r="E110"/>
  <c r="C109"/>
  <c r="E109" s="1"/>
  <c r="E108"/>
  <c r="E107"/>
  <c r="E106"/>
  <c r="E105"/>
  <c r="C105"/>
  <c r="C104"/>
  <c r="E104" s="1"/>
  <c r="E103"/>
  <c r="C102"/>
  <c r="E102" s="1"/>
  <c r="E101"/>
  <c r="E100"/>
  <c r="C100"/>
  <c r="E99"/>
  <c r="C98"/>
  <c r="E98" s="1"/>
  <c r="E96"/>
  <c r="E95"/>
  <c r="C95"/>
  <c r="E94"/>
  <c r="C93"/>
  <c r="E93" s="1"/>
  <c r="E92"/>
  <c r="E91"/>
  <c r="E90"/>
  <c r="C90"/>
  <c r="E88"/>
  <c r="E87"/>
  <c r="C86"/>
  <c r="E86" s="1"/>
  <c r="E85"/>
  <c r="C84"/>
  <c r="E84" s="1"/>
  <c r="E83"/>
  <c r="C82"/>
  <c r="E82" s="1"/>
  <c r="C80"/>
  <c r="C79" s="1"/>
  <c r="E79" s="1"/>
  <c r="E78"/>
  <c r="E77"/>
  <c r="C77"/>
  <c r="E76"/>
  <c r="C75"/>
  <c r="E75" s="1"/>
  <c r="E74"/>
  <c r="E73"/>
  <c r="C72"/>
  <c r="E72" s="1"/>
  <c r="E71"/>
  <c r="E70"/>
  <c r="C69"/>
  <c r="E69" s="1"/>
  <c r="E68"/>
  <c r="C67"/>
  <c r="E67" s="1"/>
  <c r="E66"/>
  <c r="E65"/>
  <c r="E64"/>
  <c r="C63"/>
  <c r="E63" s="1"/>
  <c r="E61"/>
  <c r="E60"/>
  <c r="E59"/>
  <c r="E58"/>
  <c r="C58"/>
  <c r="E57"/>
  <c r="E56"/>
  <c r="C55"/>
  <c r="E55" s="1"/>
  <c r="E54"/>
  <c r="E53"/>
  <c r="E52"/>
  <c r="C51"/>
  <c r="E51" s="1"/>
  <c r="E50"/>
  <c r="E49"/>
  <c r="E48"/>
  <c r="E47"/>
  <c r="E46"/>
  <c r="E45"/>
  <c r="C45"/>
  <c r="E44"/>
  <c r="E43"/>
  <c r="C42"/>
  <c r="E42" s="1"/>
  <c r="E40"/>
  <c r="D39"/>
  <c r="E39" s="1"/>
  <c r="C39"/>
  <c r="E38"/>
  <c r="E37"/>
  <c r="D37"/>
  <c r="C37"/>
  <c r="E36"/>
  <c r="E35"/>
  <c r="C35"/>
  <c r="C34"/>
  <c r="E34" s="1"/>
  <c r="E33"/>
  <c r="C32"/>
  <c r="E32" s="1"/>
  <c r="E30"/>
  <c r="E29"/>
  <c r="E28"/>
  <c r="E27"/>
  <c r="C26"/>
  <c r="E26" s="1"/>
  <c r="E24"/>
  <c r="C23"/>
  <c r="E23" s="1"/>
  <c r="E22"/>
  <c r="E21"/>
  <c r="C20"/>
  <c r="C4" s="1"/>
  <c r="E19"/>
  <c r="C18"/>
  <c r="E18" s="1"/>
  <c r="E17"/>
  <c r="E16"/>
  <c r="C16"/>
  <c r="E13"/>
  <c r="E12"/>
  <c r="C12"/>
  <c r="E10"/>
  <c r="C9"/>
  <c r="E9" s="1"/>
  <c r="E8"/>
  <c r="E7"/>
  <c r="E6"/>
  <c r="E5"/>
  <c r="C5"/>
  <c r="D5" i="15"/>
  <c r="D8"/>
  <c r="C11"/>
  <c r="B11"/>
  <c r="B5" i="2"/>
  <c r="C12"/>
  <c r="D11" i="15" l="1"/>
  <c r="C115" i="16"/>
  <c r="E115" s="1"/>
  <c r="E4"/>
  <c r="E20"/>
  <c r="C41"/>
  <c r="E41" s="1"/>
  <c r="C97"/>
  <c r="E97" s="1"/>
  <c r="C25"/>
  <c r="E25" s="1"/>
  <c r="C31"/>
  <c r="E31" s="1"/>
  <c r="C146"/>
  <c r="E146" s="1"/>
  <c r="E144"/>
  <c r="D6" i="12"/>
  <c r="D8"/>
  <c r="D9"/>
  <c r="D5"/>
  <c r="C9"/>
  <c r="B9"/>
  <c r="C6"/>
  <c r="B6"/>
  <c r="F5" i="11"/>
  <c r="F6"/>
  <c r="F7"/>
  <c r="F8"/>
  <c r="F9"/>
  <c r="F10"/>
  <c r="F11"/>
  <c r="F12"/>
  <c r="F13"/>
  <c r="F14"/>
  <c r="F15"/>
  <c r="F16"/>
  <c r="F17"/>
  <c r="F18"/>
  <c r="F19"/>
  <c r="F20"/>
  <c r="F21"/>
  <c r="F22"/>
  <c r="F23"/>
  <c r="F24"/>
  <c r="F25"/>
  <c r="F26"/>
  <c r="F27"/>
  <c r="F28"/>
  <c r="F4"/>
  <c r="D28"/>
  <c r="E28"/>
  <c r="C28"/>
  <c r="E17" i="6"/>
  <c r="D17"/>
  <c r="F5"/>
  <c r="F6"/>
  <c r="F7"/>
  <c r="F8"/>
  <c r="F9"/>
  <c r="F10"/>
  <c r="F11"/>
  <c r="F12"/>
  <c r="F13"/>
  <c r="F14"/>
  <c r="F4"/>
  <c r="E4" i="5"/>
  <c r="D9"/>
  <c r="C9"/>
  <c r="B9"/>
  <c r="E5" i="4"/>
  <c r="E6"/>
  <c r="E7"/>
  <c r="E8"/>
  <c r="E9"/>
  <c r="E10"/>
  <c r="E12"/>
  <c r="E15"/>
  <c r="E17"/>
  <c r="E18"/>
  <c r="E20"/>
  <c r="E21"/>
  <c r="E24"/>
  <c r="E25"/>
  <c r="E26"/>
  <c r="E27"/>
  <c r="E28"/>
  <c r="E4"/>
  <c r="C26"/>
  <c r="C23"/>
  <c r="C20"/>
  <c r="C9"/>
  <c r="C4"/>
  <c r="D26"/>
  <c r="D23"/>
  <c r="D30" s="1"/>
  <c r="D20"/>
  <c r="D9"/>
  <c r="D4"/>
  <c r="E23" l="1"/>
  <c r="C30"/>
  <c r="E30" s="1"/>
  <c r="E9" i="5"/>
  <c r="C159" i="16"/>
  <c r="F17" i="6"/>
  <c r="E163" i="3"/>
  <c r="D163"/>
  <c r="F6"/>
  <c r="F7"/>
  <c r="F8"/>
  <c r="F9"/>
  <c r="F10"/>
  <c r="F11"/>
  <c r="F12"/>
  <c r="F13"/>
  <c r="F14"/>
  <c r="F15"/>
  <c r="F16"/>
  <c r="F17"/>
  <c r="F18"/>
  <c r="F19"/>
  <c r="F20"/>
  <c r="F21"/>
  <c r="F22"/>
  <c r="F23"/>
  <c r="F24"/>
  <c r="F25"/>
  <c r="F26"/>
  <c r="F27"/>
  <c r="F28"/>
  <c r="F29"/>
  <c r="F30"/>
  <c r="F31"/>
  <c r="F32"/>
  <c r="F33"/>
  <c r="F34"/>
  <c r="F35"/>
  <c r="F36"/>
  <c r="F40"/>
  <c r="F41"/>
  <c r="F42"/>
  <c r="F43"/>
  <c r="F44"/>
  <c r="F45"/>
  <c r="F46"/>
  <c r="F47"/>
  <c r="F48"/>
  <c r="F49"/>
  <c r="F50"/>
  <c r="F51"/>
  <c r="F52"/>
  <c r="F53"/>
  <c r="F54"/>
  <c r="F55"/>
  <c r="F56"/>
  <c r="F57"/>
  <c r="F59"/>
  <c r="F60"/>
  <c r="F61"/>
  <c r="F62"/>
  <c r="F63"/>
  <c r="F65"/>
  <c r="F67"/>
  <c r="F68"/>
  <c r="F69"/>
  <c r="F70"/>
  <c r="F71"/>
  <c r="F72"/>
  <c r="F73"/>
  <c r="F74"/>
  <c r="F75"/>
  <c r="F76"/>
  <c r="F77"/>
  <c r="F78"/>
  <c r="F79"/>
  <c r="F80"/>
  <c r="F81"/>
  <c r="F82"/>
  <c r="F83"/>
  <c r="F84"/>
  <c r="F85"/>
  <c r="F86"/>
  <c r="F87"/>
  <c r="F88"/>
  <c r="F89"/>
  <c r="F92"/>
  <c r="F93"/>
  <c r="F94"/>
  <c r="F95"/>
  <c r="F96"/>
  <c r="F97"/>
  <c r="F98"/>
  <c r="F99"/>
  <c r="F100"/>
  <c r="F101"/>
  <c r="F102"/>
  <c r="F103"/>
  <c r="F104"/>
  <c r="F105"/>
  <c r="F106"/>
  <c r="F107"/>
  <c r="F108"/>
  <c r="F109"/>
  <c r="F110"/>
  <c r="F111"/>
  <c r="F112"/>
  <c r="F113"/>
  <c r="F114"/>
  <c r="F115"/>
  <c r="F116"/>
  <c r="F117"/>
  <c r="F118"/>
  <c r="F119"/>
  <c r="F120"/>
  <c r="F121"/>
  <c r="F122"/>
  <c r="F123"/>
  <c r="F124"/>
  <c r="F125"/>
  <c r="F126"/>
  <c r="F127"/>
  <c r="F128"/>
  <c r="F129"/>
  <c r="F130"/>
  <c r="F131"/>
  <c r="F132"/>
  <c r="F133"/>
  <c r="F134"/>
  <c r="F135"/>
  <c r="F136"/>
  <c r="F137"/>
  <c r="F138"/>
  <c r="F139"/>
  <c r="F140"/>
  <c r="F141"/>
  <c r="F142"/>
  <c r="F143"/>
  <c r="F144"/>
  <c r="F145"/>
  <c r="F146"/>
  <c r="F147"/>
  <c r="F148"/>
  <c r="F149"/>
  <c r="F150"/>
  <c r="F151"/>
  <c r="F155"/>
  <c r="F156"/>
  <c r="F157"/>
  <c r="F158"/>
  <c r="F5"/>
  <c r="F4"/>
  <c r="D158"/>
  <c r="E158"/>
  <c r="E159" i="16" l="1"/>
  <c r="C164"/>
  <c r="E164" s="1"/>
  <c r="F163" i="3"/>
  <c r="C163"/>
  <c r="E5" i="2"/>
  <c r="E9"/>
  <c r="D12"/>
  <c r="E12" s="1"/>
  <c r="B12"/>
  <c r="E8" l="1"/>
</calcChain>
</file>

<file path=xl/sharedStrings.xml><?xml version="1.0" encoding="utf-8"?>
<sst xmlns="http://schemas.openxmlformats.org/spreadsheetml/2006/main" count="1125" uniqueCount="531">
  <si>
    <t>目  录</t>
  </si>
  <si>
    <t>2023年一般公共预算收入执行情况表</t>
  </si>
  <si>
    <t>2023年一般公共预算支出执行情况表</t>
  </si>
  <si>
    <t>2023年一般公共预算基本支出执行情况表</t>
  </si>
  <si>
    <t>2023年政府性基金收入预算执行情况表</t>
  </si>
  <si>
    <t>2023年政府性基金支出预算执行情况表</t>
  </si>
  <si>
    <t>2023年国有资本经营收入预算执行情况表</t>
  </si>
  <si>
    <t>2023年国有资本经营支出预算执行情况表</t>
  </si>
  <si>
    <t>2023年社会保险基金预算收入执行情况表</t>
  </si>
  <si>
    <t>2023年社会保险基金预算支出执行情况表</t>
  </si>
  <si>
    <t>2023年乡镇对村级财政转移支付预算执行情况表</t>
  </si>
  <si>
    <t>2023年“三公”经费执行情况表</t>
  </si>
  <si>
    <t>2023年乡镇基本建设支出执行情况表</t>
  </si>
  <si>
    <t>2023年政府收支执行相关情况的说明</t>
  </si>
  <si>
    <t>2024年一般公共预算收入预算表</t>
  </si>
  <si>
    <t>2024年一般公共预算支出预算表</t>
  </si>
  <si>
    <t>2024年一般公共预算基本支出预算表</t>
  </si>
  <si>
    <t>2024年政府性基金收入预算表</t>
  </si>
  <si>
    <t>2024年政府性基金支出预算表</t>
  </si>
  <si>
    <t>2024年国有资本经营收入预算表</t>
  </si>
  <si>
    <t>2024年国有资本经营支出预算表</t>
  </si>
  <si>
    <t>2024年社会保险基金收入预算表</t>
  </si>
  <si>
    <t>2024年社会保险基金支出预算表</t>
  </si>
  <si>
    <t>2024年乡镇对村级财政转移支付预算表</t>
  </si>
  <si>
    <t>2024年“三公”经费预算表</t>
  </si>
  <si>
    <t>2024年乡镇基本建设支出预算情况表</t>
  </si>
  <si>
    <t>2024年政府收支预算相关情况的说明</t>
  </si>
  <si>
    <t>单位：万元</t>
  </si>
  <si>
    <t>收入项目</t>
  </si>
  <si>
    <t>年初预算数</t>
  </si>
  <si>
    <t>经人大批准的调整后预算数</t>
  </si>
  <si>
    <t>执行数</t>
  </si>
  <si>
    <t>执行数占调整后预算数%</t>
  </si>
  <si>
    <t>一般公共预算收入合计</t>
  </si>
  <si>
    <t>上年结转收入</t>
  </si>
  <si>
    <t>动用预算稳定调节基金</t>
  </si>
  <si>
    <t>总    计</t>
  </si>
  <si>
    <t>科目编码</t>
  </si>
  <si>
    <t>项    目</t>
  </si>
  <si>
    <t>一般公共服务支出</t>
  </si>
  <si>
    <t>人大事务</t>
  </si>
  <si>
    <t>代表工作</t>
  </si>
  <si>
    <t>其他人大事务支出</t>
  </si>
  <si>
    <t>政府办公厅（室）及相关机构事务</t>
  </si>
  <si>
    <t>行政运行</t>
  </si>
  <si>
    <t>其他政府办公厅（室）及相关机构事务支出</t>
  </si>
  <si>
    <t>一般公共预算支出合计</t>
  </si>
  <si>
    <t>调出资金</t>
  </si>
  <si>
    <t>补充预算稳定调节基金</t>
  </si>
  <si>
    <t>结转下年支出</t>
  </si>
  <si>
    <t>上解支出</t>
  </si>
  <si>
    <t>说    明</t>
  </si>
  <si>
    <t>机关工资福利支出</t>
  </si>
  <si>
    <t>反映机关和参照公务员法管理的事业单位（以下简称参公事业单位）开支的在职职工和编制空额内长期聘用人员的各类劳动报酬，以及为上述人员缴纳的各项社会保险费等</t>
  </si>
  <si>
    <t>其中：工资奖金津补贴</t>
  </si>
  <si>
    <t>反映机关和参公事业单位按规定发放的基本工资、津贴补贴、奖金</t>
  </si>
  <si>
    <t xml:space="preserve">     社会保障缴费</t>
  </si>
  <si>
    <t>反映机关和参公事业单位为职工缴纳的基本养老保险缴费、职工基本医疗保险缴费、公务员医疗补助缴费，以及失业、工伤、生育和其他社会保障缴费</t>
  </si>
  <si>
    <t xml:space="preserve">     住房公积金</t>
  </si>
  <si>
    <t>反映机关和参公事业单位按规定比例为职工缴纳的住房公积金</t>
  </si>
  <si>
    <t xml:space="preserve">     其他工资福利支出</t>
  </si>
  <si>
    <t>反映机关和参公事业单位其他工资福利支出</t>
  </si>
  <si>
    <t>机关商品和服务支出</t>
  </si>
  <si>
    <t>反映机关和参公事业单位购买商品和服务的支出</t>
  </si>
  <si>
    <t>其中：办公经费</t>
  </si>
  <si>
    <t>反映机关和参公事业单位的办公费、印刷费、手续费、水费、电费、邮电费、物业管理费、差旅费、租赁费、工会经费、福利费、其他交通费用等</t>
  </si>
  <si>
    <t xml:space="preserve">     会议费</t>
  </si>
  <si>
    <t>反映机关和参公事业单位在会议期间按规定开支的住宿费、伙食费、会议场地租金、交通费、文件印刷费、医药费等</t>
  </si>
  <si>
    <t xml:space="preserve">     培训费</t>
  </si>
  <si>
    <t>反映机关和参公事业单位除因公出国（境）培训费以外的各类培训支出</t>
  </si>
  <si>
    <t xml:space="preserve">     专用材料购置费</t>
  </si>
  <si>
    <t>反映机关和参公事业单位不纳入固定资产核算范围的专用材料费、被装购置费、专用燃料费</t>
  </si>
  <si>
    <t xml:space="preserve">     委托业务费</t>
  </si>
  <si>
    <t>反映机关和参公事业单位的咨询费、劳务费、委托业务费</t>
  </si>
  <si>
    <t xml:space="preserve">     公务接待费</t>
  </si>
  <si>
    <t>反映机关和参公事业单位按规定开支的各类公务接待（含外宾接待）费用</t>
  </si>
  <si>
    <t xml:space="preserve">     因公出国（境）费用</t>
  </si>
  <si>
    <t>反映机关和参公事业单位公务出国（境）的国际旅费、国外城市间交通费、住宿费、伙食费、培训费、公杂费等支出</t>
  </si>
  <si>
    <t xml:space="preserve">     公务用车运行维护费</t>
  </si>
  <si>
    <t>反映机关和参公事业单位按规定保留的公务用车燃料费、维修费、过桥过路费、保险费等支出</t>
  </si>
  <si>
    <t xml:space="preserve">     维修（护）费</t>
  </si>
  <si>
    <t>反映机关和参公事业单位日常开支的固定资产（不包括车船等交通工具）修理和维护费用，网络信息系统运行与维护费用，以及按规定提取的修购基金</t>
  </si>
  <si>
    <t xml:space="preserve">     其他商品和服务支出</t>
  </si>
  <si>
    <t>反映上述科目未包括的日常公用支出</t>
  </si>
  <si>
    <t>机关资本性支出（一）</t>
  </si>
  <si>
    <t>反映机关和参公事业单位资本性支出。切块由发展改革部门安排的基本建设支出中机关和参公事业单位资本性支出不在此科目反映</t>
  </si>
  <si>
    <t>其中：设备购置</t>
  </si>
  <si>
    <t>反映机关和参公事业单位用于办公设备购置、专用设备购置、信息网络及软件购置更新方面的支出</t>
  </si>
  <si>
    <t xml:space="preserve">     其他资本性支出</t>
  </si>
  <si>
    <t>反映机关和参公事业单位用于物资储备、文物和陈列品购置、无形资产购置和其他资本性支出</t>
  </si>
  <si>
    <t>对事业单位经常性补助</t>
  </si>
  <si>
    <t>反映对事业单位（不含参公事业单位）的经常性补助支出</t>
  </si>
  <si>
    <t>其中：工资福利支出</t>
  </si>
  <si>
    <t>反映对事业单位的工资福利补助支出</t>
  </si>
  <si>
    <t xml:space="preserve">     商品和服务支出</t>
  </si>
  <si>
    <t>反映对事业单位的商品和服务补助支出</t>
  </si>
  <si>
    <t>对事业单位资本性补助</t>
  </si>
  <si>
    <t>反映对事业单位（不含参公事业单位）的资本性补助支出</t>
  </si>
  <si>
    <t>其中：资本性支出（一）</t>
  </si>
  <si>
    <t>反映事业单位资本性支出。切块由发展改革部门安排的基本建设支出中的事业单位资本性支出不在此科目反映</t>
  </si>
  <si>
    <t>对个人和家庭的补助</t>
  </si>
  <si>
    <t>反映政府用于对个人和家庭的补助支出</t>
  </si>
  <si>
    <t>其中：离退休费</t>
  </si>
  <si>
    <t>反映离休费、退休费、退职（役）费</t>
  </si>
  <si>
    <t>基本支出合计</t>
  </si>
  <si>
    <t>注：按照财政部制定的《政府收支分类科目》，支出经济分类科目按“政府预算支出经济分类”和“部门预算支出经济分类”分设。“政府预算支出经济分类”主要用于政府预算的编制、执行和公开；“部门预算支出经济分类”主要用于部门预算的编制、执行和公开。据此，本表中的一般公共预算基本支出按“政府预算支出经济分类”编制。</t>
  </si>
  <si>
    <t>项  目</t>
  </si>
  <si>
    <t xml:space="preserve">  1.基金转移收入</t>
  </si>
  <si>
    <t xml:space="preserve">  2.上年结转收入</t>
  </si>
  <si>
    <t>政府性基金收入总计</t>
  </si>
  <si>
    <t>社会保障和就业支出</t>
  </si>
  <si>
    <t>大中型水库移民后期扶持基金支出</t>
  </si>
  <si>
    <t>移民补助</t>
  </si>
  <si>
    <t>城乡社区支出</t>
  </si>
  <si>
    <t>国有土地使用权出让收入安排的支出</t>
  </si>
  <si>
    <t>农村基础设施建设支出</t>
  </si>
  <si>
    <t>农业农村生态环境支出</t>
  </si>
  <si>
    <t>政府性基金支出总计</t>
  </si>
  <si>
    <t>项       目</t>
  </si>
  <si>
    <t>执行数占调整后预算数的%</t>
  </si>
  <si>
    <t>国有资本经营收入</t>
  </si>
  <si>
    <t xml:space="preserve">     利润收入</t>
  </si>
  <si>
    <t>上年结余</t>
  </si>
  <si>
    <t>收入总计</t>
  </si>
  <si>
    <t>注：乡镇无国有资本经营收入，本表无数据</t>
  </si>
  <si>
    <t>国有资本经营预算支出</t>
  </si>
  <si>
    <t xml:space="preserve">    国有企业资本金注入</t>
  </si>
  <si>
    <t xml:space="preserve">      国有经济结构调整支出</t>
  </si>
  <si>
    <t>支出合计</t>
  </si>
  <si>
    <t>支出总计</t>
  </si>
  <si>
    <t>注：乡镇无国有资本经营支出，本表无数据。</t>
  </si>
  <si>
    <t>社会保险基金收入</t>
  </si>
  <si>
    <t>其中：企业职工基本养老保险基金收入</t>
  </si>
  <si>
    <t>注：区级、乡镇不编制社会保险基金收支预算，故本表无数据</t>
  </si>
  <si>
    <t>项 目</t>
  </si>
  <si>
    <t>社会保险基金支出</t>
  </si>
  <si>
    <t>其中：企业职工基本养老保险基金支出</t>
  </si>
  <si>
    <t>2023年对村级财政转移支付预算执行情况表</t>
  </si>
  <si>
    <t>序号</t>
  </si>
  <si>
    <t>村的名称</t>
  </si>
  <si>
    <t>项目</t>
  </si>
  <si>
    <t>执行数占年初预算数的%</t>
  </si>
  <si>
    <t>因公出国（境）费</t>
  </si>
  <si>
    <t>公务接待费</t>
  </si>
  <si>
    <t>公务用车购置及运行费</t>
  </si>
  <si>
    <t>其中：公务用车购置费</t>
  </si>
  <si>
    <t xml:space="preserve">      公务用车运行费</t>
  </si>
  <si>
    <t>合计</t>
  </si>
  <si>
    <t>单位：万元（列至佰元）</t>
  </si>
  <si>
    <t>教育支出</t>
  </si>
  <si>
    <t>科学技术支出</t>
  </si>
  <si>
    <t>文化旅游体育与传媒支出</t>
  </si>
  <si>
    <t>卫生健康支出</t>
  </si>
  <si>
    <t>节能环保支出</t>
  </si>
  <si>
    <t>农林水支出</t>
  </si>
  <si>
    <t>交通运输支出</t>
  </si>
  <si>
    <t>商业服务业等支出</t>
  </si>
  <si>
    <t>住房保障支出</t>
  </si>
  <si>
    <t>粮油物资储备支出</t>
  </si>
  <si>
    <t>2023年政府收支执行情况的说明</t>
  </si>
  <si>
    <t>一、一般公共预算收支执行总体情况</t>
  </si>
  <si>
    <t>二、一般公共预算收入执行具体情况</t>
  </si>
  <si>
    <t>三、一般公共预算支出执行具体情况</t>
  </si>
  <si>
    <t>四、预算绩效管理工作开展情况</t>
  </si>
  <si>
    <t>上年执行数</t>
  </si>
  <si>
    <t>本年预算数</t>
  </si>
  <si>
    <t>预算数占上年执行数%</t>
  </si>
  <si>
    <t>201</t>
  </si>
  <si>
    <t>20101</t>
  </si>
  <si>
    <t>2010104</t>
  </si>
  <si>
    <t>人大会议</t>
  </si>
  <si>
    <t>2010108</t>
  </si>
  <si>
    <t>2010199</t>
  </si>
  <si>
    <t>20103</t>
  </si>
  <si>
    <t>2010301</t>
  </si>
  <si>
    <t>2010399</t>
  </si>
  <si>
    <t>20106</t>
  </si>
  <si>
    <t>财政事务</t>
  </si>
  <si>
    <t>2010699</t>
  </si>
  <si>
    <t>其他财政事务支出</t>
  </si>
  <si>
    <t>20113</t>
  </si>
  <si>
    <t>商贸事务</t>
  </si>
  <si>
    <t>2011399</t>
  </si>
  <si>
    <t>其他商贸事务支出</t>
  </si>
  <si>
    <t>20129</t>
  </si>
  <si>
    <t>群众团体事务</t>
  </si>
  <si>
    <t>2012999</t>
  </si>
  <si>
    <t>其他群众团体事务支出</t>
  </si>
  <si>
    <t>20132</t>
  </si>
  <si>
    <t>组织事务</t>
  </si>
  <si>
    <t>2013299</t>
  </si>
  <si>
    <t>其他组织事务支出</t>
  </si>
  <si>
    <t>20136</t>
  </si>
  <si>
    <t>其他共产党事务支出</t>
  </si>
  <si>
    <t>2013650</t>
  </si>
  <si>
    <t>事业运行</t>
  </si>
  <si>
    <t>2013699</t>
  </si>
  <si>
    <t>20199</t>
  </si>
  <si>
    <t>其他一般公共服务支出</t>
  </si>
  <si>
    <t>2019999</t>
  </si>
  <si>
    <t>205</t>
  </si>
  <si>
    <t>20502</t>
  </si>
  <si>
    <t>普通教育</t>
  </si>
  <si>
    <t>2050201</t>
  </si>
  <si>
    <t>学前教育</t>
  </si>
  <si>
    <t>2050202</t>
  </si>
  <si>
    <t>小学教育</t>
  </si>
  <si>
    <t>2050203</t>
  </si>
  <si>
    <t>初中教育</t>
  </si>
  <si>
    <t>2050299</t>
  </si>
  <si>
    <t>其他普通教育支出</t>
  </si>
  <si>
    <t>206</t>
  </si>
  <si>
    <t>20607</t>
  </si>
  <si>
    <t>科学技术普及</t>
  </si>
  <si>
    <t>2060799</t>
  </si>
  <si>
    <t>其他科学技术普及支出</t>
  </si>
  <si>
    <t>207</t>
  </si>
  <si>
    <t>20701</t>
  </si>
  <si>
    <t>文化和旅游</t>
  </si>
  <si>
    <t>2070199</t>
  </si>
  <si>
    <t>其他文化和旅游支出</t>
  </si>
  <si>
    <t>208</t>
  </si>
  <si>
    <t>20802</t>
  </si>
  <si>
    <t>民政管理事务</t>
  </si>
  <si>
    <t>2080208</t>
  </si>
  <si>
    <t>基层政权建设和社区治理</t>
  </si>
  <si>
    <t>2080299</t>
  </si>
  <si>
    <t>其他民政管理事务支出</t>
  </si>
  <si>
    <t>20805</t>
  </si>
  <si>
    <t>行政事业单位养老支出</t>
  </si>
  <si>
    <t>2080501</t>
  </si>
  <si>
    <t>行政单位离退休</t>
  </si>
  <si>
    <t>2080502</t>
  </si>
  <si>
    <t>事业单位离退休</t>
  </si>
  <si>
    <t>2080505</t>
  </si>
  <si>
    <t>机关事业单位基本养老保险缴费支出</t>
  </si>
  <si>
    <t>2080506</t>
  </si>
  <si>
    <t>机关事业单位职业年金缴费支出</t>
  </si>
  <si>
    <t>2080599</t>
  </si>
  <si>
    <t>其他行政事业单位养老支出</t>
  </si>
  <si>
    <t>20807</t>
  </si>
  <si>
    <t>就业补助</t>
  </si>
  <si>
    <t>2080704</t>
  </si>
  <si>
    <t>社会保险补贴</t>
  </si>
  <si>
    <t>2080705</t>
  </si>
  <si>
    <t>公益性岗位补贴</t>
  </si>
  <si>
    <t>2080799</t>
  </si>
  <si>
    <t>其他就业补助支出</t>
  </si>
  <si>
    <t>20808</t>
  </si>
  <si>
    <t>抚恤</t>
  </si>
  <si>
    <t>2080803</t>
  </si>
  <si>
    <t>在乡复员、退伍军人生活补助</t>
  </si>
  <si>
    <t>2080899</t>
  </si>
  <si>
    <t>其他优抚支出</t>
  </si>
  <si>
    <t>20810</t>
  </si>
  <si>
    <t>社会福利</t>
  </si>
  <si>
    <t>2081004</t>
  </si>
  <si>
    <t>殡葬</t>
  </si>
  <si>
    <t>2081006</t>
  </si>
  <si>
    <t>养老服务</t>
  </si>
  <si>
    <t>2081099</t>
  </si>
  <si>
    <t>其他社会福利支出</t>
  </si>
  <si>
    <t>20811</t>
  </si>
  <si>
    <t>残疾人事业</t>
  </si>
  <si>
    <t>2081107</t>
  </si>
  <si>
    <t>残疾人生活和护理补贴</t>
  </si>
  <si>
    <t>2081199</t>
  </si>
  <si>
    <t>其他残疾人事业支出</t>
  </si>
  <si>
    <t>20825</t>
  </si>
  <si>
    <t>其他生活救助</t>
  </si>
  <si>
    <t>2082501</t>
  </si>
  <si>
    <t>其他城市生活救助</t>
  </si>
  <si>
    <t>2082502</t>
  </si>
  <si>
    <t>其他农村生活救助</t>
  </si>
  <si>
    <t>20828</t>
  </si>
  <si>
    <t>退役军人管理事务</t>
  </si>
  <si>
    <t>2082899</t>
  </si>
  <si>
    <t>其他退役军人管理事务支出</t>
  </si>
  <si>
    <t>210</t>
  </si>
  <si>
    <t>21001</t>
  </si>
  <si>
    <t>卫生健康管理事务</t>
  </si>
  <si>
    <t>2100199</t>
  </si>
  <si>
    <t>其他卫生健康管理事务支出</t>
  </si>
  <si>
    <t>21003</t>
  </si>
  <si>
    <t>基层医疗卫生机构</t>
  </si>
  <si>
    <t>2100301</t>
  </si>
  <si>
    <t>城市社区卫生机构</t>
  </si>
  <si>
    <t>21007</t>
  </si>
  <si>
    <t>计划生育事务</t>
  </si>
  <si>
    <t>2100717</t>
  </si>
  <si>
    <t>计划生育服务</t>
  </si>
  <si>
    <t>21011</t>
  </si>
  <si>
    <t>行政事业单位医疗</t>
  </si>
  <si>
    <t>2101101</t>
  </si>
  <si>
    <t>行政单位医疗</t>
  </si>
  <si>
    <t>2101102</t>
  </si>
  <si>
    <t>事业单位医疗</t>
  </si>
  <si>
    <t>2101199</t>
  </si>
  <si>
    <t>其他行政事业单位医疗支出</t>
  </si>
  <si>
    <t>21013</t>
  </si>
  <si>
    <t>医疗救助</t>
  </si>
  <si>
    <t>2101301</t>
  </si>
  <si>
    <t>城乡医疗救助</t>
  </si>
  <si>
    <t>21014</t>
  </si>
  <si>
    <t>优抚对象医疗</t>
  </si>
  <si>
    <t>2101401</t>
  </si>
  <si>
    <t>优抚对象医疗补助</t>
  </si>
  <si>
    <t>211</t>
  </si>
  <si>
    <t>21101</t>
  </si>
  <si>
    <t>环境保护管理事务</t>
  </si>
  <si>
    <t>2110199</t>
  </si>
  <si>
    <t>其他环境保护管理事务支出</t>
  </si>
  <si>
    <t>21111</t>
  </si>
  <si>
    <t>污染减排</t>
  </si>
  <si>
    <t>2111103</t>
  </si>
  <si>
    <t>减排专项支出</t>
  </si>
  <si>
    <t>212</t>
  </si>
  <si>
    <t>21201</t>
  </si>
  <si>
    <t>城乡社区管理事务</t>
  </si>
  <si>
    <t>2120101</t>
  </si>
  <si>
    <t>2120104</t>
  </si>
  <si>
    <t>城管执法</t>
  </si>
  <si>
    <t>2120199</t>
  </si>
  <si>
    <t>其他城乡社区管理事务支出</t>
  </si>
  <si>
    <t>21203</t>
  </si>
  <si>
    <t>城乡社区公共设施</t>
  </si>
  <si>
    <t>2120399</t>
  </si>
  <si>
    <t>其他城乡社区公共设施支出</t>
  </si>
  <si>
    <t>21205</t>
  </si>
  <si>
    <t>城乡社区环境卫生</t>
  </si>
  <si>
    <t>2120501</t>
  </si>
  <si>
    <t>213</t>
  </si>
  <si>
    <t>21301</t>
  </si>
  <si>
    <t>农业农村</t>
  </si>
  <si>
    <t>2130104</t>
  </si>
  <si>
    <t>2130122</t>
  </si>
  <si>
    <t>农业生产发展</t>
  </si>
  <si>
    <t>2130199</t>
  </si>
  <si>
    <t>其他农业农村支出</t>
  </si>
  <si>
    <t>21302</t>
  </si>
  <si>
    <t>林业和草原</t>
  </si>
  <si>
    <t>2130205</t>
  </si>
  <si>
    <t>森林资源培育</t>
  </si>
  <si>
    <t>2130207</t>
  </si>
  <si>
    <t>森林资源管理</t>
  </si>
  <si>
    <t>2130209</t>
  </si>
  <si>
    <t>森林生态效益补偿</t>
  </si>
  <si>
    <t>21303</t>
  </si>
  <si>
    <t>水利</t>
  </si>
  <si>
    <t>2130304</t>
  </si>
  <si>
    <t>水利行业业务管理</t>
  </si>
  <si>
    <t>2130305</t>
  </si>
  <si>
    <t>水利工程建设</t>
  </si>
  <si>
    <t>2130316</t>
  </si>
  <si>
    <t>农村水利</t>
  </si>
  <si>
    <t>2130399</t>
  </si>
  <si>
    <t>其他水利支出</t>
  </si>
  <si>
    <t>21307</t>
  </si>
  <si>
    <t>农村综合改革</t>
  </si>
  <si>
    <t>2130701</t>
  </si>
  <si>
    <t>对村级公益事业建设的补助</t>
  </si>
  <si>
    <t>2130705</t>
  </si>
  <si>
    <t>对村民委员会和村党支部的补助</t>
  </si>
  <si>
    <t>2130799</t>
  </si>
  <si>
    <t>其他农村综合改革支出</t>
  </si>
  <si>
    <t>214</t>
  </si>
  <si>
    <t>21401</t>
  </si>
  <si>
    <t>公路水路运输</t>
  </si>
  <si>
    <t>2140106</t>
  </si>
  <si>
    <t>公路养护</t>
  </si>
  <si>
    <t>215</t>
  </si>
  <si>
    <t>资源勘探工业信息等支出</t>
  </si>
  <si>
    <t>21508</t>
  </si>
  <si>
    <t>支持中小企业发展和管理支出</t>
  </si>
  <si>
    <t>2150899</t>
  </si>
  <si>
    <t>其他支持中小企业发展和管理支出</t>
  </si>
  <si>
    <t>216</t>
  </si>
  <si>
    <t>21602</t>
  </si>
  <si>
    <t>商业流通事务</t>
  </si>
  <si>
    <t>2160299</t>
  </si>
  <si>
    <t>其他商业流通事务支出</t>
  </si>
  <si>
    <t>221</t>
  </si>
  <si>
    <t>22102</t>
  </si>
  <si>
    <t>住房改革支出</t>
  </si>
  <si>
    <t>2210201</t>
  </si>
  <si>
    <t>住房公积金</t>
  </si>
  <si>
    <t>2210203</t>
  </si>
  <si>
    <t>购房补贴</t>
  </si>
  <si>
    <t>227</t>
  </si>
  <si>
    <t>预备费</t>
  </si>
  <si>
    <t>229</t>
  </si>
  <si>
    <t>其他支出</t>
  </si>
  <si>
    <t>22999</t>
  </si>
  <si>
    <t>2299999</t>
  </si>
  <si>
    <t xml:space="preserve">注：按照财政部制定的《政府收支分类科目》，支出经济分类科目按“政府预算支出经济分类”和“部门预算支出经济分类”分设。“政府预算支出经济分类”主要用于政府预算的编制、执行和公开；“部门预算支出经济分类”主要用于部门预算的编制、执行和公开。据此，本表中的一般公共预算基本支出按“政府预算支出经济分类”编制。				 </t>
  </si>
  <si>
    <t>21208</t>
  </si>
  <si>
    <t>2120804</t>
  </si>
  <si>
    <t>2120816</t>
  </si>
  <si>
    <t xml:space="preserve">    利润收入</t>
  </si>
  <si>
    <t>2024年对村级财政转移支付预算表</t>
  </si>
  <si>
    <t>单位:万元</t>
  </si>
  <si>
    <t>一、一般公共预算收支预算总体情况</t>
  </si>
  <si>
    <t>二、一般公共预算收入预算具体情况</t>
  </si>
  <si>
    <t>三、一般公共预算支出预算具体情况</t>
  </si>
  <si>
    <t>四、“三公”经费预算情况说明</t>
  </si>
  <si>
    <t>五、预算绩效管理工作开展情况</t>
  </si>
  <si>
    <t>编报单位：上海市崇明区横沙乡人民政府</t>
    <phoneticPr fontId="12" type="noConversion"/>
  </si>
  <si>
    <t>20599</t>
  </si>
  <si>
    <t>其他教育支出</t>
  </si>
  <si>
    <t>2059999</t>
  </si>
  <si>
    <t>20699</t>
  </si>
  <si>
    <t>其他科学技术支出</t>
  </si>
  <si>
    <t>2069999</t>
  </si>
  <si>
    <t>2070109</t>
  </si>
  <si>
    <t>群众文化</t>
  </si>
  <si>
    <t>20703</t>
  </si>
  <si>
    <t>体育</t>
  </si>
  <si>
    <t>2070305</t>
  </si>
  <si>
    <t>体育竞赛</t>
  </si>
  <si>
    <t>20706</t>
  </si>
  <si>
    <t>新闻出版电影</t>
  </si>
  <si>
    <t>2070607</t>
  </si>
  <si>
    <t>电影</t>
  </si>
  <si>
    <t>2070699</t>
  </si>
  <si>
    <t>其他新闻出版电影支出</t>
  </si>
  <si>
    <t>20799</t>
  </si>
  <si>
    <t>其他文化旅游体育与传媒支出</t>
  </si>
  <si>
    <t>2079999</t>
  </si>
  <si>
    <t>2080805</t>
  </si>
  <si>
    <t>义务兵优待</t>
  </si>
  <si>
    <t>2081002</t>
  </si>
  <si>
    <t>老年福利</t>
  </si>
  <si>
    <t>2081104</t>
  </si>
  <si>
    <t>残疾人康复</t>
  </si>
  <si>
    <t>2081105</t>
  </si>
  <si>
    <t>残疾人就业</t>
  </si>
  <si>
    <t>20816</t>
  </si>
  <si>
    <t>红十字事业</t>
  </si>
  <si>
    <t>2081602</t>
  </si>
  <si>
    <t>一般行政管理事务</t>
  </si>
  <si>
    <t>20819</t>
  </si>
  <si>
    <t>最低生活保障</t>
  </si>
  <si>
    <t>2081901</t>
  </si>
  <si>
    <t>城市最低生活保障金支出</t>
  </si>
  <si>
    <t>2081902</t>
  </si>
  <si>
    <t>农村最低生活保障金支出</t>
  </si>
  <si>
    <t>其他退役军人事务管理支出</t>
  </si>
  <si>
    <t>20899</t>
  </si>
  <si>
    <t>其他社会保障和就业支出</t>
  </si>
  <si>
    <t>2089999</t>
  </si>
  <si>
    <t>21012</t>
  </si>
  <si>
    <t>财政对基本医疗保险基金的补助</t>
  </si>
  <si>
    <t>2101202</t>
  </si>
  <si>
    <t>财政对城乡居民基本医疗保险基金的补助</t>
  </si>
  <si>
    <t>2101399</t>
  </si>
  <si>
    <t>其他医疗救助支出</t>
  </si>
  <si>
    <t>21099</t>
  </si>
  <si>
    <t>其他卫生健康支出</t>
  </si>
  <si>
    <t>2109999</t>
  </si>
  <si>
    <t>21104</t>
  </si>
  <si>
    <t>自然生态保护</t>
  </si>
  <si>
    <t>2110402</t>
  </si>
  <si>
    <t>农村环境保护</t>
  </si>
  <si>
    <t>21299</t>
  </si>
  <si>
    <t>其他城乡社区支出</t>
  </si>
  <si>
    <t>2129999</t>
  </si>
  <si>
    <t>2130106</t>
  </si>
  <si>
    <t>科技转化与推广服务</t>
  </si>
  <si>
    <t>2130153</t>
  </si>
  <si>
    <t>农田建设</t>
  </si>
  <si>
    <t>21399</t>
  </si>
  <si>
    <t>其他农林水支出</t>
  </si>
  <si>
    <t>2139999</t>
  </si>
  <si>
    <t>222</t>
  </si>
  <si>
    <t>22204</t>
  </si>
  <si>
    <t>粮油储备</t>
  </si>
  <si>
    <t>2220401</t>
  </si>
  <si>
    <t>储备粮油补贴</t>
  </si>
  <si>
    <t>20822</t>
  </si>
  <si>
    <t>2082201</t>
  </si>
  <si>
    <t>2120815</t>
  </si>
  <si>
    <t>农村社会事业支出</t>
  </si>
  <si>
    <t>22960</t>
  </si>
  <si>
    <t>彩票公益金安排的支出</t>
  </si>
  <si>
    <t>2296002</t>
  </si>
  <si>
    <t>用于社会福利的彩票公益金支出</t>
  </si>
  <si>
    <t>民永村</t>
  </si>
  <si>
    <t>民生村</t>
  </si>
  <si>
    <t>永发村</t>
  </si>
  <si>
    <t>民星村</t>
  </si>
  <si>
    <t>永胜村</t>
  </si>
  <si>
    <t>红旗村</t>
  </si>
  <si>
    <t>丰乐村</t>
  </si>
  <si>
    <t>东浜村</t>
  </si>
  <si>
    <t>民东村</t>
  </si>
  <si>
    <t>惠丰村</t>
  </si>
  <si>
    <t>新永村</t>
  </si>
  <si>
    <t>东兴村</t>
  </si>
  <si>
    <t>增产村</t>
  </si>
  <si>
    <t>新北村</t>
  </si>
  <si>
    <t>新联村</t>
  </si>
  <si>
    <t>兴隆村</t>
  </si>
  <si>
    <t>富民村</t>
  </si>
  <si>
    <t>东海村</t>
  </si>
  <si>
    <t>江海村</t>
  </si>
  <si>
    <t>兴胜村</t>
  </si>
  <si>
    <t>公平村</t>
  </si>
  <si>
    <t>新春村</t>
  </si>
  <si>
    <t>民建村</t>
  </si>
  <si>
    <t>海鸿村</t>
  </si>
  <si>
    <t>合计</t>
    <phoneticPr fontId="12" type="noConversion"/>
  </si>
  <si>
    <t>注：①2023年“三公”经费执行合计42.78万元，完成预算的75.66%。其中：因公出国（境）费执行数为0万元，完成预算的0%；公务接待费执行数为30.43万元，完成预算的69.89%；公务用车购置及运行费执行数为12.35万元，完成预算的94.99%。低于预算主要是因为主要是严格执行中央八项规定、国务院“约法三章”及《党政机关厉行节约反对浪费》条例要求，压缩三公经费支出。</t>
    <phoneticPr fontId="12" type="noConversion"/>
  </si>
  <si>
    <t xml:space="preserve">    ②2023年因公出国（境）团组数0个，因公出国（境）0人次；公务用车购置数0辆，公务用车保有量3辆；国内公务接待580批次，国内公务接待6101人次。</t>
    <phoneticPr fontId="12" type="noConversion"/>
  </si>
  <si>
    <t>本年支出执行数合计177804.59万元。其中：一般公共服务支出4981.89万元,教育支出410.69万元,科学技术支出25万元,文化旅游体育与传媒支出942.71万元,社会保障和就业支出13943.93万元,卫生健康支出1811.16万元,节能环保支出2311.53万元,城乡社区支出8855.89万元,农林水支出52555.2万元,交通运输支出15.95万元，资源勘探工业信息等支出83905.79万元,商业服务业等支出6032.06万元，住房保障支出552.64万元，粮油物资储备支出37.18万元，其他支出1422.96万元。</t>
    <phoneticPr fontId="12" type="noConversion"/>
  </si>
  <si>
    <t>2024年，横沙乡申报专项资金项目绩效目标67个，涉及预算单位11个，金额180158.84万元，实现绩效目标100%申报的要求。</t>
    <phoneticPr fontId="12" type="noConversion"/>
  </si>
  <si>
    <t>横沙乡镇申报专项资金项目绩效目标124个，涉及预算单位11个，金额176041.47万元，实现绩效目标100%申报的要求。实施本乡镇绩效跟踪项目124个，涉及预算单位11个，金额176041.47万元。完成本乡镇绩效评价项目4个，涉及预算单位2个，金额1894.35万元。实施预算评审项目6个，预算资金2156.86万元，核减资金93.23万元，核减率4.32%。</t>
    <phoneticPr fontId="12" type="noConversion"/>
  </si>
  <si>
    <t>本年支出预算合计179429.13万元。其中：一般公共服务支出6710.18万元,教育支出488.12万元,科学技术支出85万元,文化旅游体育与传媒支出1796.94万元,社会保障和就业支出14216.19万元,卫生健康支出1970.78万元,节能环保支出3202.95万元,城乡社区支出12671.49万元,交通运输支出106.93万元，农林水支出22723.28万元，资源勘探工业信息等支出90366.72万元,商业服务业等支出22500万元,住房保障支出590.55万元，预备费2000万元。</t>
    <phoneticPr fontId="12" type="noConversion"/>
  </si>
  <si>
    <t>备注：本年“三公”经费共增加0辆公务车，其中：新增0辆公务车，因报废更新0辆公务车。</t>
    <phoneticPr fontId="12" type="noConversion"/>
  </si>
  <si>
    <t>公务接待费预算42.34万元，主要安排会议、政策调研、专项检查以及团组接待交流等预算公务或开展业务所需住宿费、会场费、交通费、伙食费等支出。比2023年年初预算减少1.2万元，主要是严格预算中央八项规定、国务院“约法三章”及《党政机关厉行节约反对浪费》条例要求，压缩公务接待费。</t>
    <phoneticPr fontId="12" type="noConversion"/>
  </si>
  <si>
    <t>公务用车购置及运行费预算13万元（其中，公务用车购置费0万元，公务用车运行费13万元），主要安排编制内公务车辆的报废更新，以及用于安排市内因公出差、公务文件交换、日常工作开展等所需公务用车燃料费、维修费、过路过桥费、保险费等支出。与2023年年初预算持平。</t>
    <phoneticPr fontId="12" type="noConversion"/>
  </si>
  <si>
    <t>本年收入执行数合计179959.51万元，其中：一般性转移支付收入167109.03万元，转移支付收入12850.48万元。</t>
    <phoneticPr fontId="12" type="noConversion"/>
  </si>
  <si>
    <t>本年收入预算合计179342.32万元，其中：一般性转移支付收入170927.66万元，转移支付收入8414.66万元。</t>
    <phoneticPr fontId="12" type="noConversion"/>
  </si>
  <si>
    <t>因公出国（境）费预算0万元，主要安排机关及下属预算单位人员的国际合作交流、重大项目洽谈、境外培训研修等的国际旅费、国外城市间交通费、住宿费、伙食费、培训费、公杂费等支出。与2022年年初预算持平。</t>
    <phoneticPr fontId="12" type="noConversion"/>
  </si>
  <si>
    <t>2024年政府收支预算相关情况说明</t>
    <phoneticPr fontId="12" type="noConversion"/>
  </si>
  <si>
    <r>
      <t>本年收入执行数总计189928.09万元、支出执行数总计189928.09万元。与上年度相比，收入、支出执行数总计各减少</t>
    </r>
    <r>
      <rPr>
        <sz val="12"/>
        <color theme="1"/>
        <rFont val="宋体"/>
        <family val="3"/>
        <charset val="134"/>
      </rPr>
      <t>35600.64万元</t>
    </r>
    <r>
      <rPr>
        <sz val="12"/>
        <rFont val="宋体"/>
        <family val="3"/>
        <charset val="134"/>
      </rPr>
      <t>。主要原因是：招商政策调整等因素导致收支减少。</t>
    </r>
    <phoneticPr fontId="12" type="noConversion"/>
  </si>
  <si>
    <t>本年收入预算总计185356.79万元、支出预算总计185356.79万元。与2023年年初预算数相比，收入、支出总计各增加3955.08万元。</t>
    <phoneticPr fontId="12" type="noConversion"/>
  </si>
  <si>
    <t xml:space="preserve">  1.一般性转移支付</t>
    <phoneticPr fontId="12" type="noConversion"/>
  </si>
  <si>
    <t xml:space="preserve">  2.专项转移支付</t>
    <phoneticPr fontId="12" type="noConversion"/>
  </si>
  <si>
    <t xml:space="preserve">备注：本乡镇无基本建设项目，故本表为空表。
</t>
    <phoneticPr fontId="12" type="noConversion"/>
  </si>
  <si>
    <t>备注：本乡镇无基本建设项目，故本表为空表。</t>
    <phoneticPr fontId="12" type="noConversion"/>
  </si>
  <si>
    <t>2024年横沙乡行政单位（含参照公务员管理的事业单位）、事业单位和其他单位用财政拨款开支的“三公”经费预算合计55.34万元。比2023年“三公”经费年初预算减少1.2万元，下降2.12%。其中</t>
    <phoneticPr fontId="12" type="noConversion"/>
  </si>
</sst>
</file>

<file path=xl/styles.xml><?xml version="1.0" encoding="utf-8"?>
<styleSheet xmlns="http://schemas.openxmlformats.org/spreadsheetml/2006/main">
  <numFmts count="2">
    <numFmt numFmtId="176" formatCode="0.00_ "/>
    <numFmt numFmtId="177" formatCode="#,##0.000000_ "/>
  </numFmts>
  <fonts count="30">
    <font>
      <sz val="11"/>
      <color indexed="8"/>
      <name val="宋体"/>
      <family val="2"/>
      <charset val="1"/>
      <scheme val="minor"/>
    </font>
    <font>
      <b/>
      <sz val="22"/>
      <name val="宋体"/>
      <family val="3"/>
      <charset val="134"/>
    </font>
    <font>
      <sz val="17"/>
      <name val="宋体"/>
      <family val="3"/>
      <charset val="134"/>
    </font>
    <font>
      <b/>
      <sz val="17"/>
      <name val="宋体"/>
      <family val="3"/>
      <charset val="134"/>
    </font>
    <font>
      <sz val="12"/>
      <name val="宋体"/>
      <family val="3"/>
      <charset val="134"/>
    </font>
    <font>
      <sz val="11"/>
      <name val="宋体"/>
      <family val="3"/>
      <charset val="134"/>
    </font>
    <font>
      <b/>
      <sz val="12"/>
      <name val="宋体"/>
      <family val="3"/>
      <charset val="134"/>
    </font>
    <font>
      <b/>
      <sz val="11"/>
      <name val="宋体"/>
      <family val="3"/>
      <charset val="134"/>
    </font>
    <font>
      <sz val="9"/>
      <name val="SimSun"/>
      <charset val="134"/>
    </font>
    <font>
      <b/>
      <sz val="9"/>
      <name val="SimSun"/>
      <charset val="134"/>
    </font>
    <font>
      <sz val="11"/>
      <name val="SimSun"/>
      <charset val="134"/>
    </font>
    <font>
      <b/>
      <sz val="11"/>
      <name val="SimSun"/>
      <charset val="134"/>
    </font>
    <font>
      <sz val="9"/>
      <name val="宋体"/>
      <family val="3"/>
      <charset val="134"/>
      <scheme val="minor"/>
    </font>
    <font>
      <b/>
      <sz val="17"/>
      <name val="阿里巴巴普惠体 M"/>
      <family val="3"/>
      <charset val="134"/>
    </font>
    <font>
      <sz val="9"/>
      <name val="阿里巴巴普惠体 M"/>
      <family val="3"/>
      <charset val="134"/>
    </font>
    <font>
      <b/>
      <sz val="9"/>
      <name val="阿里巴巴普惠体 M"/>
      <family val="3"/>
      <charset val="134"/>
    </font>
    <font>
      <b/>
      <sz val="11"/>
      <color indexed="8"/>
      <name val="宋体"/>
      <family val="2"/>
      <charset val="1"/>
      <scheme val="minor"/>
    </font>
    <font>
      <sz val="11"/>
      <color indexed="8"/>
      <name val="宋体"/>
      <family val="3"/>
      <charset val="134"/>
    </font>
    <font>
      <sz val="11"/>
      <name val="阿里巴巴普惠体 M"/>
      <family val="3"/>
      <charset val="134"/>
    </font>
    <font>
      <b/>
      <sz val="11"/>
      <name val="阿里巴巴普惠体 M"/>
      <family val="3"/>
      <charset val="134"/>
    </font>
    <font>
      <sz val="12"/>
      <name val="阿里巴巴普惠体 M"/>
      <family val="3"/>
      <charset val="134"/>
    </font>
    <font>
      <sz val="12"/>
      <color indexed="8"/>
      <name val="宋体"/>
      <family val="2"/>
      <charset val="1"/>
      <scheme val="minor"/>
    </font>
    <font>
      <b/>
      <sz val="12"/>
      <name val="SimSun"/>
      <charset val="134"/>
    </font>
    <font>
      <sz val="12"/>
      <name val="SimSun"/>
      <charset val="134"/>
    </font>
    <font>
      <b/>
      <sz val="12"/>
      <name val="阿里巴巴普惠体 M"/>
      <family val="3"/>
      <charset val="134"/>
    </font>
    <font>
      <sz val="11"/>
      <color rgb="FF000000"/>
      <name val="宋体"/>
      <family val="3"/>
      <charset val="134"/>
    </font>
    <font>
      <sz val="12"/>
      <color theme="1"/>
      <name val="宋体"/>
      <family val="3"/>
      <charset val="134"/>
    </font>
    <font>
      <sz val="14"/>
      <name val="宋体"/>
      <family val="3"/>
      <charset val="134"/>
    </font>
    <font>
      <sz val="14"/>
      <color indexed="8"/>
      <name val="宋体"/>
      <family val="3"/>
      <charset val="134"/>
      <scheme val="minor"/>
    </font>
    <font>
      <sz val="11"/>
      <color indexed="8"/>
      <name val="宋体"/>
      <family val="3"/>
      <charset val="134"/>
      <scheme val="minor"/>
    </font>
  </fonts>
  <fills count="4">
    <fill>
      <patternFill patternType="none"/>
    </fill>
    <fill>
      <patternFill patternType="gray125"/>
    </fill>
    <fill>
      <patternFill patternType="solid">
        <fgColor indexed="9"/>
        <bgColor indexed="64"/>
      </patternFill>
    </fill>
    <fill>
      <patternFill patternType="solid">
        <fgColor rgb="FFFFFFFF"/>
      </patternFill>
    </fill>
  </fills>
  <borders count="14">
    <border>
      <left/>
      <right/>
      <top/>
      <bottom/>
      <diagonal/>
    </border>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style="thin">
        <color indexed="64"/>
      </right>
      <top style="thin">
        <color indexed="64"/>
      </top>
      <bottom style="thin">
        <color indexed="64"/>
      </bottom>
      <diagonal/>
    </border>
    <border>
      <left style="thin">
        <color rgb="FF000000"/>
      </left>
      <right style="thin">
        <color rgb="FF000000"/>
      </right>
      <top/>
      <bottom/>
      <diagonal/>
    </border>
  </borders>
  <cellStyleXfs count="1">
    <xf numFmtId="0" fontId="0" fillId="0" borderId="0">
      <alignment vertical="center"/>
    </xf>
  </cellStyleXfs>
  <cellXfs count="127">
    <xf numFmtId="0" fontId="0" fillId="0" borderId="0" xfId="0">
      <alignment vertical="center"/>
    </xf>
    <xf numFmtId="0" fontId="1" fillId="0" borderId="1" xfId="0" applyFont="1" applyBorder="1" applyAlignment="1">
      <alignment horizontal="center" vertical="center" wrapText="1"/>
    </xf>
    <xf numFmtId="0" fontId="2" fillId="0" borderId="1" xfId="0" applyFont="1" applyBorder="1" applyAlignment="1">
      <alignment horizontal="left" vertical="center" wrapText="1"/>
    </xf>
    <xf numFmtId="0" fontId="3" fillId="0" borderId="1" xfId="0" applyFont="1" applyBorder="1" applyAlignment="1">
      <alignment horizontal="center" vertical="center" wrapText="1"/>
    </xf>
    <xf numFmtId="0" fontId="4" fillId="0" borderId="1" xfId="0" applyFont="1" applyBorder="1" applyAlignment="1">
      <alignment vertical="center" wrapText="1"/>
    </xf>
    <xf numFmtId="0" fontId="5" fillId="0" borderId="1" xfId="0" applyFont="1" applyBorder="1" applyAlignment="1">
      <alignment horizontal="right" vertical="center" wrapText="1"/>
    </xf>
    <xf numFmtId="0" fontId="6" fillId="0" borderId="3" xfId="0" applyFont="1" applyBorder="1" applyAlignment="1">
      <alignment horizontal="center" vertical="center" wrapText="1"/>
    </xf>
    <xf numFmtId="0" fontId="5" fillId="0" borderId="3" xfId="0" applyFont="1" applyBorder="1" applyAlignment="1">
      <alignment vertical="center" wrapText="1"/>
    </xf>
    <xf numFmtId="4" fontId="4" fillId="0" borderId="3" xfId="0" applyNumberFormat="1" applyFont="1" applyBorder="1" applyAlignment="1">
      <alignment horizontal="right" vertical="center" wrapText="1"/>
    </xf>
    <xf numFmtId="0" fontId="4" fillId="0" borderId="3" xfId="0" applyFont="1" applyBorder="1" applyAlignment="1">
      <alignment vertical="center" wrapText="1"/>
    </xf>
    <xf numFmtId="0" fontId="7" fillId="0" borderId="3" xfId="0" applyFont="1" applyBorder="1" applyAlignment="1">
      <alignment vertical="center" wrapText="1"/>
    </xf>
    <xf numFmtId="0" fontId="4" fillId="0" borderId="1" xfId="0" applyFont="1" applyBorder="1" applyAlignment="1">
      <alignment horizontal="left" vertical="center" wrapText="1"/>
    </xf>
    <xf numFmtId="0" fontId="7" fillId="0" borderId="3" xfId="0" applyFont="1" applyBorder="1" applyAlignment="1">
      <alignment horizontal="left" vertical="center" wrapText="1"/>
    </xf>
    <xf numFmtId="4" fontId="4" fillId="0" borderId="3" xfId="0" applyNumberFormat="1" applyFont="1" applyBorder="1" applyAlignment="1">
      <alignment horizontal="left" vertical="center" wrapText="1"/>
    </xf>
    <xf numFmtId="0" fontId="8" fillId="0" borderId="3" xfId="0" applyFont="1" applyBorder="1" applyAlignment="1">
      <alignment vertical="center" wrapText="1"/>
    </xf>
    <xf numFmtId="0" fontId="4" fillId="0" borderId="1" xfId="0" applyFont="1" applyBorder="1" applyAlignment="1">
      <alignment horizontal="center" vertical="center" wrapText="1"/>
    </xf>
    <xf numFmtId="0" fontId="7" fillId="0" borderId="3" xfId="0" applyFont="1" applyBorder="1" applyAlignment="1">
      <alignment horizontal="center" vertical="center" wrapText="1"/>
    </xf>
    <xf numFmtId="0" fontId="9" fillId="0" borderId="3" xfId="0" applyFont="1" applyBorder="1" applyAlignment="1">
      <alignment horizontal="center" vertical="center" wrapText="1"/>
    </xf>
    <xf numFmtId="4" fontId="6" fillId="0" borderId="3" xfId="0" applyNumberFormat="1" applyFont="1" applyBorder="1" applyAlignment="1">
      <alignment horizontal="center" vertical="center" wrapText="1"/>
    </xf>
    <xf numFmtId="0" fontId="10" fillId="0" borderId="3" xfId="0" applyFont="1" applyBorder="1" applyAlignment="1">
      <alignment horizontal="center" vertical="center" wrapText="1"/>
    </xf>
    <xf numFmtId="0" fontId="6" fillId="0" borderId="1" xfId="0" applyFont="1" applyBorder="1" applyAlignment="1">
      <alignment horizontal="left" vertical="center" wrapText="1"/>
    </xf>
    <xf numFmtId="0" fontId="11" fillId="0" borderId="3" xfId="0" applyFont="1" applyBorder="1" applyAlignment="1">
      <alignment horizontal="left" vertical="center" wrapText="1"/>
    </xf>
    <xf numFmtId="4" fontId="7" fillId="0" borderId="3" xfId="0" applyNumberFormat="1" applyFont="1" applyBorder="1" applyAlignment="1">
      <alignment horizontal="right" vertical="center" wrapText="1"/>
    </xf>
    <xf numFmtId="0" fontId="10" fillId="0" borderId="3" xfId="0" applyFont="1" applyBorder="1" applyAlignment="1">
      <alignment horizontal="left" vertical="center" wrapText="1"/>
    </xf>
    <xf numFmtId="4" fontId="5" fillId="0" borderId="3" xfId="0" applyNumberFormat="1" applyFont="1" applyBorder="1" applyAlignment="1">
      <alignment horizontal="right" vertical="center" wrapText="1"/>
    </xf>
    <xf numFmtId="0" fontId="6" fillId="0" borderId="1" xfId="0" applyFont="1" applyBorder="1" applyAlignment="1">
      <alignment horizontal="center" vertical="center" wrapText="1"/>
    </xf>
    <xf numFmtId="0" fontId="0" fillId="0" borderId="1" xfId="0" applyBorder="1">
      <alignment vertical="center"/>
    </xf>
    <xf numFmtId="176" fontId="4" fillId="0" borderId="3" xfId="0" applyNumberFormat="1" applyFont="1" applyBorder="1" applyAlignment="1">
      <alignment vertical="center" wrapText="1"/>
    </xf>
    <xf numFmtId="0" fontId="14" fillId="0" borderId="1" xfId="0" applyFont="1" applyBorder="1" applyAlignment="1">
      <alignment vertical="center" wrapText="1"/>
    </xf>
    <xf numFmtId="0" fontId="14" fillId="0" borderId="1" xfId="0" applyFont="1" applyBorder="1" applyAlignment="1">
      <alignment horizontal="right" vertical="center" wrapText="1"/>
    </xf>
    <xf numFmtId="0" fontId="15" fillId="0" borderId="3" xfId="0" applyFont="1" applyBorder="1" applyAlignment="1">
      <alignment horizontal="center" vertical="center" wrapText="1"/>
    </xf>
    <xf numFmtId="0" fontId="14" fillId="0" borderId="3" xfId="0" applyFont="1" applyBorder="1" applyAlignment="1">
      <alignment vertical="center" wrapText="1"/>
    </xf>
    <xf numFmtId="4" fontId="14" fillId="0" borderId="3" xfId="0" applyNumberFormat="1" applyFont="1" applyBorder="1" applyAlignment="1">
      <alignment horizontal="right" vertical="center" wrapText="1"/>
    </xf>
    <xf numFmtId="4" fontId="15" fillId="0" borderId="3" xfId="0" applyNumberFormat="1" applyFont="1" applyBorder="1" applyAlignment="1">
      <alignment horizontal="right" vertical="center" wrapText="1"/>
    </xf>
    <xf numFmtId="0" fontId="15" fillId="0" borderId="3" xfId="0" applyFont="1" applyBorder="1" applyAlignment="1">
      <alignment vertical="center" wrapText="1"/>
    </xf>
    <xf numFmtId="0" fontId="16" fillId="0" borderId="1" xfId="0" applyFont="1" applyBorder="1">
      <alignment vertical="center"/>
    </xf>
    <xf numFmtId="4" fontId="15" fillId="0" borderId="3" xfId="0" applyNumberFormat="1" applyFont="1" applyFill="1" applyBorder="1" applyAlignment="1">
      <alignment horizontal="right" vertical="center" wrapText="1"/>
    </xf>
    <xf numFmtId="4" fontId="14" fillId="0" borderId="3" xfId="0" applyNumberFormat="1" applyFont="1" applyFill="1" applyBorder="1" applyAlignment="1">
      <alignment horizontal="right" vertical="center" wrapText="1"/>
    </xf>
    <xf numFmtId="0" fontId="15" fillId="0" borderId="3" xfId="0" applyFont="1" applyBorder="1" applyAlignment="1">
      <alignment horizontal="left" vertical="center" wrapText="1"/>
    </xf>
    <xf numFmtId="4" fontId="14" fillId="0" borderId="3" xfId="0" applyNumberFormat="1" applyFont="1" applyBorder="1" applyAlignment="1">
      <alignment horizontal="left" vertical="center" wrapText="1"/>
    </xf>
    <xf numFmtId="0" fontId="14" fillId="0" borderId="3" xfId="0" applyFont="1" applyBorder="1" applyAlignment="1">
      <alignment horizontal="left" vertical="center" wrapText="1"/>
    </xf>
    <xf numFmtId="0" fontId="0" fillId="0" borderId="1" xfId="0" applyFill="1" applyBorder="1">
      <alignment vertical="center"/>
    </xf>
    <xf numFmtId="0" fontId="15" fillId="0" borderId="3" xfId="0" applyFont="1" applyFill="1" applyBorder="1" applyAlignment="1">
      <alignment horizontal="center" vertical="center" wrapText="1"/>
    </xf>
    <xf numFmtId="0" fontId="15" fillId="0" borderId="3" xfId="0" applyFont="1" applyFill="1" applyBorder="1" applyAlignment="1">
      <alignment horizontal="left" vertical="center" wrapText="1"/>
    </xf>
    <xf numFmtId="4" fontId="14" fillId="0" borderId="3" xfId="0" applyNumberFormat="1" applyFont="1" applyFill="1" applyBorder="1" applyAlignment="1">
      <alignment horizontal="left" vertical="center" wrapText="1"/>
    </xf>
    <xf numFmtId="0" fontId="14" fillId="0" borderId="3" xfId="0" applyFont="1" applyFill="1" applyBorder="1" applyAlignment="1">
      <alignment horizontal="left" vertical="center" wrapText="1"/>
    </xf>
    <xf numFmtId="0" fontId="4" fillId="0" borderId="4" xfId="0" applyFont="1" applyBorder="1" applyAlignment="1">
      <alignment vertical="center" wrapText="1"/>
    </xf>
    <xf numFmtId="4" fontId="4" fillId="0" borderId="4" xfId="0" applyNumberFormat="1" applyFont="1" applyBorder="1" applyAlignment="1">
      <alignment horizontal="right" vertical="center" wrapText="1"/>
    </xf>
    <xf numFmtId="0" fontId="6" fillId="0" borderId="5" xfId="0" applyFont="1" applyBorder="1" applyAlignment="1">
      <alignment horizontal="center" vertical="center" wrapText="1"/>
    </xf>
    <xf numFmtId="176" fontId="0" fillId="0" borderId="2" xfId="0" applyNumberFormat="1" applyBorder="1">
      <alignment vertical="center"/>
    </xf>
    <xf numFmtId="0" fontId="17" fillId="2" borderId="6" xfId="0" applyNumberFormat="1" applyFont="1" applyFill="1" applyBorder="1" applyAlignment="1">
      <alignment horizontal="center" vertical="center"/>
    </xf>
    <xf numFmtId="0" fontId="0" fillId="0" borderId="0" xfId="0" applyAlignment="1">
      <alignment horizontal="center" vertical="center"/>
    </xf>
    <xf numFmtId="0" fontId="9" fillId="0" borderId="5" xfId="0" applyFont="1" applyBorder="1" applyAlignment="1">
      <alignment horizontal="center" vertical="center" wrapText="1"/>
    </xf>
    <xf numFmtId="0" fontId="17" fillId="2" borderId="7" xfId="0" applyNumberFormat="1" applyFont="1" applyFill="1" applyBorder="1" applyAlignment="1">
      <alignment horizontal="center" vertical="center"/>
    </xf>
    <xf numFmtId="0" fontId="9" fillId="0" borderId="8" xfId="0" applyFont="1" applyBorder="1" applyAlignment="1">
      <alignment horizontal="center" vertical="center" wrapText="1"/>
    </xf>
    <xf numFmtId="0" fontId="17" fillId="2" borderId="8" xfId="0" applyNumberFormat="1" applyFont="1" applyFill="1" applyBorder="1" applyAlignment="1">
      <alignment horizontal="center" vertical="center"/>
    </xf>
    <xf numFmtId="0" fontId="0" fillId="0" borderId="8" xfId="0" applyBorder="1">
      <alignment vertical="center"/>
    </xf>
    <xf numFmtId="0" fontId="14" fillId="0" borderId="1" xfId="0" applyFont="1" applyFill="1" applyBorder="1" applyAlignment="1">
      <alignment vertical="center" wrapText="1"/>
    </xf>
    <xf numFmtId="176" fontId="7" fillId="0" borderId="3" xfId="0" applyNumberFormat="1" applyFont="1" applyBorder="1" applyAlignment="1">
      <alignment vertical="center" wrapText="1"/>
    </xf>
    <xf numFmtId="4" fontId="18" fillId="0" borderId="3" xfId="0" applyNumberFormat="1" applyFont="1" applyFill="1" applyBorder="1" applyAlignment="1">
      <alignment horizontal="right" vertical="center" wrapText="1"/>
    </xf>
    <xf numFmtId="4" fontId="19" fillId="0" borderId="3" xfId="0" applyNumberFormat="1" applyFont="1" applyFill="1" applyBorder="1" applyAlignment="1">
      <alignment horizontal="right" vertical="center" wrapText="1"/>
    </xf>
    <xf numFmtId="0" fontId="0" fillId="0" borderId="1" xfId="0" applyFont="1" applyBorder="1">
      <alignment vertical="center"/>
    </xf>
    <xf numFmtId="0" fontId="5" fillId="0" borderId="1" xfId="0" applyFont="1" applyBorder="1" applyAlignment="1">
      <alignment vertical="center" wrapText="1"/>
    </xf>
    <xf numFmtId="0" fontId="19" fillId="0" borderId="3" xfId="0" applyFont="1" applyBorder="1" applyAlignment="1">
      <alignment vertical="center" wrapText="1"/>
    </xf>
    <xf numFmtId="0" fontId="18" fillId="0" borderId="3" xfId="0" applyFont="1" applyBorder="1" applyAlignment="1">
      <alignment vertical="center" wrapText="1"/>
    </xf>
    <xf numFmtId="176" fontId="5" fillId="0" borderId="1" xfId="0" applyNumberFormat="1" applyFont="1" applyBorder="1" applyAlignment="1">
      <alignment horizontal="right" vertical="center" wrapText="1"/>
    </xf>
    <xf numFmtId="176" fontId="6" fillId="0" borderId="3" xfId="0" applyNumberFormat="1" applyFont="1" applyBorder="1" applyAlignment="1">
      <alignment horizontal="center" vertical="center" wrapText="1"/>
    </xf>
    <xf numFmtId="176" fontId="0" fillId="0" borderId="0" xfId="0" applyNumberFormat="1">
      <alignment vertical="center"/>
    </xf>
    <xf numFmtId="0" fontId="0" fillId="0" borderId="0" xfId="0" applyFont="1">
      <alignment vertical="center"/>
    </xf>
    <xf numFmtId="4" fontId="20" fillId="0" borderId="3" xfId="0" applyNumberFormat="1" applyFont="1" applyFill="1" applyBorder="1" applyAlignment="1">
      <alignment horizontal="right" vertical="center" wrapText="1"/>
    </xf>
    <xf numFmtId="0" fontId="21" fillId="0" borderId="0" xfId="0" applyFont="1">
      <alignment vertical="center"/>
    </xf>
    <xf numFmtId="0" fontId="20" fillId="0" borderId="3" xfId="0" applyFont="1" applyBorder="1" applyAlignment="1">
      <alignment vertical="center" wrapText="1"/>
    </xf>
    <xf numFmtId="4" fontId="6" fillId="0" borderId="3" xfId="0" applyNumberFormat="1" applyFont="1" applyBorder="1" applyAlignment="1">
      <alignment horizontal="right" vertical="center" wrapText="1"/>
    </xf>
    <xf numFmtId="4" fontId="20" fillId="0" borderId="3" xfId="0" applyNumberFormat="1" applyFont="1" applyBorder="1" applyAlignment="1">
      <alignment horizontal="right" vertical="center" wrapText="1"/>
    </xf>
    <xf numFmtId="0" fontId="22" fillId="0" borderId="3" xfId="0" applyFont="1" applyBorder="1" applyAlignment="1">
      <alignment horizontal="left" vertical="center" wrapText="1"/>
    </xf>
    <xf numFmtId="0" fontId="23" fillId="0" borderId="3" xfId="0" applyFont="1" applyBorder="1" applyAlignment="1">
      <alignment horizontal="left" vertical="center" wrapText="1"/>
    </xf>
    <xf numFmtId="0" fontId="0" fillId="0" borderId="1" xfId="0" applyBorder="1" applyAlignment="1">
      <alignment horizontal="right" vertical="center"/>
    </xf>
    <xf numFmtId="0" fontId="24" fillId="0" borderId="3" xfId="0" applyFont="1" applyBorder="1" applyAlignment="1">
      <alignment vertical="center" wrapText="1"/>
    </xf>
    <xf numFmtId="0" fontId="10" fillId="0" borderId="4" xfId="0" applyFont="1" applyBorder="1" applyAlignment="1">
      <alignment horizontal="center" vertical="center" wrapText="1"/>
    </xf>
    <xf numFmtId="0" fontId="25" fillId="0" borderId="8" xfId="0" applyNumberFormat="1" applyFont="1" applyFill="1" applyBorder="1" applyAlignment="1">
      <alignment horizontal="left" vertical="center"/>
    </xf>
    <xf numFmtId="0" fontId="25" fillId="0" borderId="8" xfId="0" applyNumberFormat="1" applyFont="1" applyFill="1" applyBorder="1" applyAlignment="1">
      <alignment horizontal="left" vertical="center" wrapText="1"/>
    </xf>
    <xf numFmtId="0" fontId="25" fillId="3" borderId="8" xfId="0" applyNumberFormat="1" applyFont="1" applyFill="1" applyBorder="1" applyAlignment="1">
      <alignment horizontal="left" vertical="center"/>
    </xf>
    <xf numFmtId="176" fontId="10" fillId="0" borderId="9" xfId="0" applyNumberFormat="1" applyFont="1" applyBorder="1" applyAlignment="1">
      <alignment vertical="center" wrapText="1"/>
    </xf>
    <xf numFmtId="176" fontId="5" fillId="0" borderId="9" xfId="0" applyNumberFormat="1" applyFont="1" applyBorder="1" applyAlignment="1">
      <alignment vertical="center" wrapText="1"/>
    </xf>
    <xf numFmtId="4" fontId="5" fillId="0" borderId="3" xfId="0" applyNumberFormat="1" applyFont="1" applyBorder="1" applyAlignment="1">
      <alignment horizontal="left" vertical="center" wrapText="1"/>
    </xf>
    <xf numFmtId="0" fontId="25" fillId="3" borderId="8" xfId="0" applyNumberFormat="1" applyFont="1" applyFill="1" applyBorder="1" applyAlignment="1">
      <alignment horizontal="left" vertical="center" wrapText="1"/>
    </xf>
    <xf numFmtId="176" fontId="10" fillId="0" borderId="3" xfId="0" applyNumberFormat="1" applyFont="1" applyBorder="1" applyAlignment="1">
      <alignment vertical="center" wrapText="1"/>
    </xf>
    <xf numFmtId="0" fontId="10" fillId="0" borderId="11" xfId="0" applyFont="1" applyBorder="1" applyAlignment="1">
      <alignment vertical="center" wrapText="1"/>
    </xf>
    <xf numFmtId="176" fontId="0" fillId="0" borderId="8" xfId="0" applyNumberFormat="1" applyFont="1" applyBorder="1">
      <alignment vertical="center"/>
    </xf>
    <xf numFmtId="176" fontId="10" fillId="0" borderId="12" xfId="0" applyNumberFormat="1" applyFont="1" applyBorder="1" applyAlignment="1">
      <alignment vertical="center" wrapText="1"/>
    </xf>
    <xf numFmtId="4" fontId="7" fillId="0" borderId="3" xfId="0" applyNumberFormat="1" applyFont="1" applyFill="1" applyBorder="1" applyAlignment="1">
      <alignment horizontal="right" vertical="center" wrapText="1"/>
    </xf>
    <xf numFmtId="4" fontId="5" fillId="0" borderId="3" xfId="0" applyNumberFormat="1" applyFont="1" applyFill="1" applyBorder="1" applyAlignment="1">
      <alignment horizontal="right" vertical="center" wrapText="1"/>
    </xf>
    <xf numFmtId="177" fontId="0" fillId="0" borderId="1" xfId="0" applyNumberFormat="1" applyBorder="1">
      <alignment vertical="center"/>
    </xf>
    <xf numFmtId="0" fontId="10" fillId="0" borderId="3" xfId="0" applyFont="1" applyFill="1" applyBorder="1" applyAlignment="1">
      <alignment horizontal="center" vertical="center" wrapText="1"/>
    </xf>
    <xf numFmtId="4" fontId="5" fillId="0" borderId="5" xfId="0" applyNumberFormat="1" applyFont="1" applyFill="1" applyBorder="1" applyAlignment="1">
      <alignment horizontal="left" vertical="center" wrapText="1"/>
    </xf>
    <xf numFmtId="176" fontId="10" fillId="0" borderId="5" xfId="0" applyNumberFormat="1" applyFont="1" applyFill="1" applyBorder="1" applyAlignment="1">
      <alignment vertical="center" wrapText="1"/>
    </xf>
    <xf numFmtId="0" fontId="0" fillId="0" borderId="0" xfId="0" applyFont="1" applyFill="1">
      <alignment vertical="center"/>
    </xf>
    <xf numFmtId="4" fontId="5" fillId="0" borderId="13" xfId="0" applyNumberFormat="1" applyFont="1" applyFill="1" applyBorder="1" applyAlignment="1">
      <alignment horizontal="left" vertical="center" wrapText="1"/>
    </xf>
    <xf numFmtId="176" fontId="5" fillId="0" borderId="10" xfId="0" applyNumberFormat="1" applyFont="1" applyFill="1" applyBorder="1" applyAlignment="1">
      <alignment vertical="center" wrapText="1"/>
    </xf>
    <xf numFmtId="176" fontId="5" fillId="0" borderId="3" xfId="0" applyNumberFormat="1" applyFont="1" applyFill="1" applyBorder="1" applyAlignment="1">
      <alignment vertical="center" wrapText="1"/>
    </xf>
    <xf numFmtId="0" fontId="4" fillId="0" borderId="1" xfId="0" applyFont="1" applyFill="1" applyBorder="1" applyAlignment="1">
      <alignment horizontal="left" vertical="center" wrapText="1"/>
    </xf>
    <xf numFmtId="0" fontId="3" fillId="0" borderId="1" xfId="0" applyFont="1" applyBorder="1" applyAlignment="1">
      <alignment horizontal="center" vertical="center" wrapText="1"/>
    </xf>
    <xf numFmtId="0" fontId="5" fillId="0" borderId="1" xfId="0" applyFont="1" applyFill="1" applyBorder="1" applyAlignment="1">
      <alignment horizontal="right" vertical="center" wrapText="1"/>
    </xf>
    <xf numFmtId="0" fontId="5" fillId="0" borderId="3" xfId="0" applyFont="1" applyBorder="1" applyAlignment="1">
      <alignment vertical="center" wrapText="1"/>
    </xf>
    <xf numFmtId="176" fontId="0" fillId="0" borderId="8" xfId="0" applyNumberFormat="1" applyBorder="1" applyAlignment="1">
      <alignment horizontal="center" vertical="center"/>
    </xf>
    <xf numFmtId="176" fontId="4" fillId="0" borderId="3" xfId="0" applyNumberFormat="1" applyFont="1" applyBorder="1" applyAlignment="1">
      <alignment horizontal="center" vertical="center" wrapText="1"/>
    </xf>
    <xf numFmtId="176" fontId="17" fillId="2" borderId="6" xfId="0" applyNumberFormat="1" applyFont="1" applyFill="1" applyBorder="1" applyAlignment="1">
      <alignment horizontal="center" vertical="center"/>
    </xf>
    <xf numFmtId="176" fontId="17" fillId="2" borderId="7" xfId="0" applyNumberFormat="1" applyFont="1" applyFill="1" applyBorder="1" applyAlignment="1">
      <alignment horizontal="center" vertical="center"/>
    </xf>
    <xf numFmtId="176" fontId="17" fillId="2" borderId="8" xfId="0" applyNumberFormat="1" applyFont="1" applyFill="1" applyBorder="1" applyAlignment="1">
      <alignment horizontal="center" vertical="center"/>
    </xf>
    <xf numFmtId="176" fontId="6" fillId="0" borderId="3" xfId="0" applyNumberFormat="1" applyFont="1" applyBorder="1" applyAlignment="1">
      <alignment horizontal="right" vertical="center" wrapText="1"/>
    </xf>
    <xf numFmtId="176" fontId="0" fillId="0" borderId="0" xfId="0" applyNumberFormat="1" applyAlignment="1">
      <alignment horizontal="center" vertical="center"/>
    </xf>
    <xf numFmtId="176" fontId="10" fillId="0" borderId="11" xfId="0" applyNumberFormat="1" applyFont="1" applyBorder="1" applyAlignment="1">
      <alignment vertical="center" wrapText="1"/>
    </xf>
    <xf numFmtId="0" fontId="27" fillId="0" borderId="1" xfId="0" applyFont="1" applyBorder="1" applyAlignment="1">
      <alignment horizontal="left" vertical="center" wrapText="1"/>
    </xf>
    <xf numFmtId="0" fontId="28" fillId="0" borderId="1" xfId="0" applyFont="1" applyBorder="1">
      <alignment vertical="center"/>
    </xf>
    <xf numFmtId="0" fontId="5" fillId="0" borderId="3" xfId="0" applyFont="1" applyBorder="1" applyAlignment="1">
      <alignment horizontal="center" vertical="center" wrapText="1"/>
    </xf>
    <xf numFmtId="0" fontId="5" fillId="0" borderId="5" xfId="0" applyFont="1" applyBorder="1" applyAlignment="1">
      <alignment horizontal="center" vertical="center" wrapText="1"/>
    </xf>
    <xf numFmtId="0" fontId="5" fillId="0" borderId="8" xfId="0" applyFont="1" applyBorder="1" applyAlignment="1">
      <alignment horizontal="center" vertical="center" wrapText="1"/>
    </xf>
    <xf numFmtId="176" fontId="5" fillId="0" borderId="3" xfId="0" applyNumberFormat="1" applyFont="1" applyBorder="1" applyAlignment="1">
      <alignment horizontal="center" vertical="center" wrapText="1"/>
    </xf>
    <xf numFmtId="176" fontId="29" fillId="0" borderId="8" xfId="0" applyNumberFormat="1" applyFont="1" applyBorder="1" applyAlignment="1">
      <alignment horizontal="center" vertical="center"/>
    </xf>
    <xf numFmtId="0" fontId="0" fillId="0" borderId="0" xfId="0" applyAlignment="1">
      <alignment vertical="center"/>
    </xf>
    <xf numFmtId="0" fontId="3"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8" fillId="0" borderId="1" xfId="0" applyFont="1" applyBorder="1" applyAlignment="1">
      <alignment vertical="center" wrapText="1"/>
    </xf>
    <xf numFmtId="0" fontId="5" fillId="0" borderId="3" xfId="0" applyFont="1" applyBorder="1" applyAlignment="1">
      <alignment vertical="center" wrapText="1"/>
    </xf>
    <xf numFmtId="4" fontId="4" fillId="0" borderId="1" xfId="0" applyNumberFormat="1" applyFont="1" applyBorder="1" applyAlignment="1">
      <alignment horizontal="left" vertical="center" wrapText="1"/>
    </xf>
    <xf numFmtId="0" fontId="7" fillId="0" borderId="1" xfId="0" applyFont="1" applyBorder="1" applyAlignment="1">
      <alignment horizontal="center" vertical="center" wrapText="1"/>
    </xf>
    <xf numFmtId="0" fontId="7" fillId="0" borderId="3" xfId="0" applyFont="1" applyBorder="1" applyAlignment="1">
      <alignment horizontal="left" vertical="center" wrapText="1"/>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A30"/>
  <sheetViews>
    <sheetView workbookViewId="0">
      <selection activeCell="A19" sqref="A19"/>
    </sheetView>
  </sheetViews>
  <sheetFormatPr defaultColWidth="10" defaultRowHeight="13.5"/>
  <cols>
    <col min="1" max="1" width="101.875" style="26" customWidth="1"/>
    <col min="2" max="2" width="9.75" style="26" customWidth="1"/>
    <col min="3" max="16384" width="10" style="26"/>
  </cols>
  <sheetData>
    <row r="1" spans="1:1" ht="27">
      <c r="A1" s="1" t="s">
        <v>0</v>
      </c>
    </row>
    <row r="2" spans="1:1" ht="21.75">
      <c r="A2" s="2"/>
    </row>
    <row r="3" spans="1:1" s="113" customFormat="1" ht="18.75">
      <c r="A3" s="112" t="s">
        <v>406</v>
      </c>
    </row>
    <row r="4" spans="1:1" s="113" customFormat="1" ht="18.75">
      <c r="A4" s="112"/>
    </row>
    <row r="5" spans="1:1" s="113" customFormat="1" ht="18.75">
      <c r="A5" s="112" t="s">
        <v>1</v>
      </c>
    </row>
    <row r="6" spans="1:1" s="113" customFormat="1" ht="18.75">
      <c r="A6" s="112" t="s">
        <v>2</v>
      </c>
    </row>
    <row r="7" spans="1:1" s="113" customFormat="1" ht="18.75">
      <c r="A7" s="112" t="s">
        <v>3</v>
      </c>
    </row>
    <row r="8" spans="1:1" s="113" customFormat="1" ht="18.75">
      <c r="A8" s="112" t="s">
        <v>4</v>
      </c>
    </row>
    <row r="9" spans="1:1" s="113" customFormat="1" ht="18.75">
      <c r="A9" s="112" t="s">
        <v>5</v>
      </c>
    </row>
    <row r="10" spans="1:1" s="113" customFormat="1" ht="18.75">
      <c r="A10" s="112" t="s">
        <v>6</v>
      </c>
    </row>
    <row r="11" spans="1:1" s="113" customFormat="1" ht="18.75">
      <c r="A11" s="112" t="s">
        <v>7</v>
      </c>
    </row>
    <row r="12" spans="1:1" s="113" customFormat="1" ht="18.75">
      <c r="A12" s="112" t="s">
        <v>8</v>
      </c>
    </row>
    <row r="13" spans="1:1" s="113" customFormat="1" ht="18.75">
      <c r="A13" s="112" t="s">
        <v>9</v>
      </c>
    </row>
    <row r="14" spans="1:1" s="113" customFormat="1" ht="18.75">
      <c r="A14" s="112" t="s">
        <v>10</v>
      </c>
    </row>
    <row r="15" spans="1:1" s="113" customFormat="1" ht="18.75">
      <c r="A15" s="112" t="s">
        <v>11</v>
      </c>
    </row>
    <row r="16" spans="1:1" s="113" customFormat="1" ht="18.75">
      <c r="A16" s="112" t="s">
        <v>12</v>
      </c>
    </row>
    <row r="17" spans="1:1" s="113" customFormat="1" ht="18.75">
      <c r="A17" s="112" t="s">
        <v>13</v>
      </c>
    </row>
    <row r="18" spans="1:1" s="113" customFormat="1" ht="18.75">
      <c r="A18" s="112" t="s">
        <v>14</v>
      </c>
    </row>
    <row r="19" spans="1:1" s="113" customFormat="1" ht="18.75">
      <c r="A19" s="112" t="s">
        <v>15</v>
      </c>
    </row>
    <row r="20" spans="1:1" s="113" customFormat="1" ht="18.75">
      <c r="A20" s="112" t="s">
        <v>16</v>
      </c>
    </row>
    <row r="21" spans="1:1" s="113" customFormat="1" ht="18.75">
      <c r="A21" s="112" t="s">
        <v>17</v>
      </c>
    </row>
    <row r="22" spans="1:1" s="113" customFormat="1" ht="18.75">
      <c r="A22" s="112" t="s">
        <v>18</v>
      </c>
    </row>
    <row r="23" spans="1:1" s="113" customFormat="1" ht="18.75">
      <c r="A23" s="112" t="s">
        <v>19</v>
      </c>
    </row>
    <row r="24" spans="1:1" s="113" customFormat="1" ht="18.75">
      <c r="A24" s="112" t="s">
        <v>20</v>
      </c>
    </row>
    <row r="25" spans="1:1" s="113" customFormat="1" ht="18.75">
      <c r="A25" s="112" t="s">
        <v>21</v>
      </c>
    </row>
    <row r="26" spans="1:1" s="113" customFormat="1" ht="18.75">
      <c r="A26" s="112" t="s">
        <v>22</v>
      </c>
    </row>
    <row r="27" spans="1:1" s="113" customFormat="1" ht="18.75">
      <c r="A27" s="112" t="s">
        <v>23</v>
      </c>
    </row>
    <row r="28" spans="1:1" s="113" customFormat="1" ht="18.75">
      <c r="A28" s="112" t="s">
        <v>24</v>
      </c>
    </row>
    <row r="29" spans="1:1" s="113" customFormat="1" ht="18.75">
      <c r="A29" s="112" t="s">
        <v>25</v>
      </c>
    </row>
    <row r="30" spans="1:1" s="113" customFormat="1" ht="18.75">
      <c r="A30" s="112" t="s">
        <v>26</v>
      </c>
    </row>
  </sheetData>
  <phoneticPr fontId="12" type="noConversion"/>
  <pageMargins left="1.44" right="0.11811023622047245" top="0.11811023622047245" bottom="0.11811023622047245" header="0" footer="0"/>
  <pageSetup paperSize="9" scale="95" orientation="landscape" r:id="rId1"/>
</worksheet>
</file>

<file path=xl/worksheets/sheet10.xml><?xml version="1.0" encoding="utf-8"?>
<worksheet xmlns="http://schemas.openxmlformats.org/spreadsheetml/2006/main" xmlns:r="http://schemas.openxmlformats.org/officeDocument/2006/relationships">
  <dimension ref="A1:E7"/>
  <sheetViews>
    <sheetView workbookViewId="0">
      <selection sqref="A1:E1"/>
    </sheetView>
  </sheetViews>
  <sheetFormatPr defaultColWidth="10" defaultRowHeight="13.5"/>
  <cols>
    <col min="1" max="1" width="40.125" customWidth="1"/>
    <col min="2" max="5" width="19.5" customWidth="1"/>
    <col min="6" max="6" width="9.75" customWidth="1"/>
  </cols>
  <sheetData>
    <row r="1" spans="1:5" ht="36.950000000000003" customHeight="1">
      <c r="A1" s="120" t="s">
        <v>9</v>
      </c>
      <c r="B1" s="120"/>
      <c r="C1" s="120"/>
      <c r="D1" s="120"/>
      <c r="E1" s="120"/>
    </row>
    <row r="2" spans="1:5" ht="19.899999999999999" customHeight="1">
      <c r="A2" s="4"/>
      <c r="B2" s="4"/>
      <c r="C2" s="4"/>
      <c r="D2" s="5"/>
      <c r="E2" s="5" t="s">
        <v>27</v>
      </c>
    </row>
    <row r="3" spans="1:5" ht="33.200000000000003" customHeight="1">
      <c r="A3" s="6" t="s">
        <v>134</v>
      </c>
      <c r="B3" s="6" t="s">
        <v>29</v>
      </c>
      <c r="C3" s="6" t="s">
        <v>30</v>
      </c>
      <c r="D3" s="6" t="s">
        <v>31</v>
      </c>
      <c r="E3" s="6" t="s">
        <v>119</v>
      </c>
    </row>
    <row r="4" spans="1:5" ht="25.7" customHeight="1">
      <c r="A4" s="7" t="s">
        <v>135</v>
      </c>
      <c r="B4" s="8"/>
      <c r="C4" s="8"/>
      <c r="D4" s="9"/>
      <c r="E4" s="9"/>
    </row>
    <row r="5" spans="1:5" ht="25.7" customHeight="1">
      <c r="A5" s="7" t="s">
        <v>136</v>
      </c>
      <c r="B5" s="8"/>
      <c r="C5" s="8"/>
      <c r="D5" s="9"/>
      <c r="E5" s="9"/>
    </row>
    <row r="6" spans="1:5" ht="25.7" customHeight="1">
      <c r="A6" s="7"/>
      <c r="B6" s="8"/>
      <c r="C6" s="8"/>
      <c r="D6" s="9"/>
      <c r="E6" s="9"/>
    </row>
    <row r="7" spans="1:5" ht="25.7" customHeight="1">
      <c r="A7" s="123" t="s">
        <v>133</v>
      </c>
      <c r="B7" s="123"/>
      <c r="C7" s="123"/>
      <c r="D7" s="123"/>
      <c r="E7" s="123"/>
    </row>
  </sheetData>
  <mergeCells count="2">
    <mergeCell ref="A1:E1"/>
    <mergeCell ref="A7:E7"/>
  </mergeCells>
  <phoneticPr fontId="12" type="noConversion"/>
  <pageMargins left="1.57" right="0.74803149606299213" top="0.27559055118110237" bottom="0.27559055118110237" header="0" footer="0"/>
  <pageSetup paperSize="9" orientation="landscape" r:id="rId1"/>
</worksheet>
</file>

<file path=xl/worksheets/sheet11.xml><?xml version="1.0" encoding="utf-8"?>
<worksheet xmlns="http://schemas.openxmlformats.org/spreadsheetml/2006/main" xmlns:r="http://schemas.openxmlformats.org/officeDocument/2006/relationships">
  <dimension ref="A1:F28"/>
  <sheetViews>
    <sheetView workbookViewId="0">
      <selection activeCell="F15" sqref="F15"/>
    </sheetView>
  </sheetViews>
  <sheetFormatPr defaultColWidth="10" defaultRowHeight="13.5"/>
  <cols>
    <col min="1" max="1" width="6.875" customWidth="1"/>
    <col min="2" max="2" width="10.25" bestFit="1" customWidth="1"/>
    <col min="3" max="5" width="19.5" customWidth="1"/>
    <col min="6" max="6" width="19.5" style="51" customWidth="1"/>
    <col min="7" max="7" width="9.75" customWidth="1"/>
  </cols>
  <sheetData>
    <row r="1" spans="1:6" ht="36.950000000000003" customHeight="1">
      <c r="A1" s="120" t="s">
        <v>137</v>
      </c>
      <c r="B1" s="120"/>
      <c r="C1" s="120"/>
      <c r="D1" s="120"/>
      <c r="E1" s="120"/>
      <c r="F1" s="120"/>
    </row>
    <row r="2" spans="1:6" ht="19.899999999999999" customHeight="1">
      <c r="A2" s="15"/>
      <c r="C2" s="4"/>
      <c r="D2" s="4"/>
      <c r="E2" s="5"/>
      <c r="F2" s="5" t="s">
        <v>27</v>
      </c>
    </row>
    <row r="3" spans="1:6" ht="33.200000000000003" customHeight="1">
      <c r="A3" s="6" t="s">
        <v>138</v>
      </c>
      <c r="B3" s="6" t="s">
        <v>139</v>
      </c>
      <c r="C3" s="6" t="s">
        <v>29</v>
      </c>
      <c r="D3" s="6" t="s">
        <v>30</v>
      </c>
      <c r="E3" s="6" t="s">
        <v>31</v>
      </c>
      <c r="F3" s="6" t="s">
        <v>119</v>
      </c>
    </row>
    <row r="4" spans="1:6" ht="26.25" customHeight="1">
      <c r="A4" s="16">
        <v>1</v>
      </c>
      <c r="B4" s="50" t="s">
        <v>486</v>
      </c>
      <c r="C4" s="106">
        <v>108.37</v>
      </c>
      <c r="D4" s="106">
        <v>108.37</v>
      </c>
      <c r="E4" s="106">
        <v>108.37</v>
      </c>
      <c r="F4" s="105">
        <f>E4/D4*100</f>
        <v>100</v>
      </c>
    </row>
    <row r="5" spans="1:6" ht="25.7" customHeight="1">
      <c r="A5" s="16">
        <v>2</v>
      </c>
      <c r="B5" s="50" t="s">
        <v>487</v>
      </c>
      <c r="C5" s="106">
        <v>102.22</v>
      </c>
      <c r="D5" s="106">
        <v>102.22</v>
      </c>
      <c r="E5" s="106">
        <v>102.22</v>
      </c>
      <c r="F5" s="105">
        <f t="shared" ref="F5:F28" si="0">E5/D5*100</f>
        <v>100</v>
      </c>
    </row>
    <row r="6" spans="1:6" ht="25.7" customHeight="1">
      <c r="A6" s="16">
        <v>3</v>
      </c>
      <c r="B6" s="50" t="s">
        <v>488</v>
      </c>
      <c r="C6" s="106">
        <v>102.36</v>
      </c>
      <c r="D6" s="106">
        <v>102.36</v>
      </c>
      <c r="E6" s="106">
        <v>102.36</v>
      </c>
      <c r="F6" s="105">
        <f t="shared" si="0"/>
        <v>100</v>
      </c>
    </row>
    <row r="7" spans="1:6" ht="25.7" customHeight="1">
      <c r="A7" s="16">
        <v>4</v>
      </c>
      <c r="B7" s="50" t="s">
        <v>489</v>
      </c>
      <c r="C7" s="106">
        <v>110.68</v>
      </c>
      <c r="D7" s="106">
        <v>110.68</v>
      </c>
      <c r="E7" s="106">
        <v>110.68</v>
      </c>
      <c r="F7" s="105">
        <f t="shared" si="0"/>
        <v>100</v>
      </c>
    </row>
    <row r="8" spans="1:6" ht="25.7" customHeight="1">
      <c r="A8" s="17">
        <v>5</v>
      </c>
      <c r="B8" s="50" t="s">
        <v>490</v>
      </c>
      <c r="C8" s="106">
        <v>106.21</v>
      </c>
      <c r="D8" s="106">
        <v>106.21</v>
      </c>
      <c r="E8" s="106">
        <v>106.21</v>
      </c>
      <c r="F8" s="105">
        <f t="shared" si="0"/>
        <v>100</v>
      </c>
    </row>
    <row r="9" spans="1:6" ht="25.7" customHeight="1">
      <c r="A9" s="17">
        <v>6</v>
      </c>
      <c r="B9" s="50" t="s">
        <v>491</v>
      </c>
      <c r="C9" s="106">
        <v>93.38</v>
      </c>
      <c r="D9" s="106">
        <v>93.38</v>
      </c>
      <c r="E9" s="106">
        <v>93.38</v>
      </c>
      <c r="F9" s="105">
        <f t="shared" si="0"/>
        <v>100</v>
      </c>
    </row>
    <row r="10" spans="1:6" ht="25.7" customHeight="1">
      <c r="A10" s="17">
        <v>7</v>
      </c>
      <c r="B10" s="50" t="s">
        <v>492</v>
      </c>
      <c r="C10" s="106">
        <v>104.27</v>
      </c>
      <c r="D10" s="106">
        <v>104.27</v>
      </c>
      <c r="E10" s="106">
        <v>104.27</v>
      </c>
      <c r="F10" s="105">
        <f t="shared" si="0"/>
        <v>100</v>
      </c>
    </row>
    <row r="11" spans="1:6" ht="25.7" customHeight="1">
      <c r="A11" s="17">
        <v>8</v>
      </c>
      <c r="B11" s="50" t="s">
        <v>493</v>
      </c>
      <c r="C11" s="106">
        <v>86.52</v>
      </c>
      <c r="D11" s="106">
        <v>86.52</v>
      </c>
      <c r="E11" s="106">
        <v>86.52</v>
      </c>
      <c r="F11" s="105">
        <f t="shared" si="0"/>
        <v>100</v>
      </c>
    </row>
    <row r="12" spans="1:6" ht="25.7" customHeight="1">
      <c r="A12" s="17">
        <v>9</v>
      </c>
      <c r="B12" s="50" t="s">
        <v>494</v>
      </c>
      <c r="C12" s="106">
        <v>113.66</v>
      </c>
      <c r="D12" s="106">
        <v>113.66</v>
      </c>
      <c r="E12" s="106">
        <v>113.66</v>
      </c>
      <c r="F12" s="105">
        <f t="shared" si="0"/>
        <v>100</v>
      </c>
    </row>
    <row r="13" spans="1:6" ht="25.7" customHeight="1">
      <c r="A13" s="17">
        <v>10</v>
      </c>
      <c r="B13" s="50" t="s">
        <v>495</v>
      </c>
      <c r="C13" s="106">
        <v>76.040000000000006</v>
      </c>
      <c r="D13" s="106">
        <v>76.040000000000006</v>
      </c>
      <c r="E13" s="106">
        <v>76.040000000000006</v>
      </c>
      <c r="F13" s="105">
        <f t="shared" si="0"/>
        <v>100</v>
      </c>
    </row>
    <row r="14" spans="1:6" ht="25.7" customHeight="1">
      <c r="A14" s="17">
        <v>11</v>
      </c>
      <c r="B14" s="50" t="s">
        <v>496</v>
      </c>
      <c r="C14" s="106">
        <v>96</v>
      </c>
      <c r="D14" s="106">
        <v>96</v>
      </c>
      <c r="E14" s="106">
        <v>96</v>
      </c>
      <c r="F14" s="105">
        <f t="shared" si="0"/>
        <v>100</v>
      </c>
    </row>
    <row r="15" spans="1:6" ht="25.7" customHeight="1">
      <c r="A15" s="17">
        <v>12</v>
      </c>
      <c r="B15" s="50" t="s">
        <v>497</v>
      </c>
      <c r="C15" s="106">
        <v>119.33</v>
      </c>
      <c r="D15" s="106">
        <v>119.33</v>
      </c>
      <c r="E15" s="106">
        <v>119.33</v>
      </c>
      <c r="F15" s="105">
        <f t="shared" si="0"/>
        <v>100</v>
      </c>
    </row>
    <row r="16" spans="1:6" ht="25.7" customHeight="1">
      <c r="A16" s="17">
        <v>13</v>
      </c>
      <c r="B16" s="50" t="s">
        <v>498</v>
      </c>
      <c r="C16" s="106">
        <v>75.8</v>
      </c>
      <c r="D16" s="106">
        <v>75.8</v>
      </c>
      <c r="E16" s="106">
        <v>75.8</v>
      </c>
      <c r="F16" s="105">
        <f t="shared" si="0"/>
        <v>100</v>
      </c>
    </row>
    <row r="17" spans="1:6" ht="25.7" customHeight="1">
      <c r="A17" s="17">
        <v>14</v>
      </c>
      <c r="B17" s="50" t="s">
        <v>499</v>
      </c>
      <c r="C17" s="106">
        <v>110.11</v>
      </c>
      <c r="D17" s="106">
        <v>110.11</v>
      </c>
      <c r="E17" s="106">
        <v>110.11</v>
      </c>
      <c r="F17" s="105">
        <f t="shared" si="0"/>
        <v>100</v>
      </c>
    </row>
    <row r="18" spans="1:6" ht="25.7" customHeight="1">
      <c r="A18" s="17">
        <v>15</v>
      </c>
      <c r="B18" s="50" t="s">
        <v>500</v>
      </c>
      <c r="C18" s="106">
        <v>109.87</v>
      </c>
      <c r="D18" s="106">
        <v>109.87</v>
      </c>
      <c r="E18" s="106">
        <v>109.87</v>
      </c>
      <c r="F18" s="105">
        <f t="shared" si="0"/>
        <v>100</v>
      </c>
    </row>
    <row r="19" spans="1:6" ht="25.7" customHeight="1">
      <c r="A19" s="17">
        <v>16</v>
      </c>
      <c r="B19" s="50" t="s">
        <v>501</v>
      </c>
      <c r="C19" s="106">
        <v>112.88</v>
      </c>
      <c r="D19" s="106">
        <v>112.88</v>
      </c>
      <c r="E19" s="106">
        <v>112.88</v>
      </c>
      <c r="F19" s="105">
        <f t="shared" si="0"/>
        <v>100</v>
      </c>
    </row>
    <row r="20" spans="1:6" ht="25.7" customHeight="1">
      <c r="A20" s="17">
        <v>17</v>
      </c>
      <c r="B20" s="50" t="s">
        <v>502</v>
      </c>
      <c r="C20" s="106">
        <v>117.77</v>
      </c>
      <c r="D20" s="106">
        <v>117.77</v>
      </c>
      <c r="E20" s="106">
        <v>117.77</v>
      </c>
      <c r="F20" s="105">
        <f t="shared" si="0"/>
        <v>100</v>
      </c>
    </row>
    <row r="21" spans="1:6" ht="25.7" customHeight="1">
      <c r="A21" s="17">
        <v>18</v>
      </c>
      <c r="B21" s="50" t="s">
        <v>503</v>
      </c>
      <c r="C21" s="106">
        <v>106.45</v>
      </c>
      <c r="D21" s="106">
        <v>106.45</v>
      </c>
      <c r="E21" s="106">
        <v>106.45</v>
      </c>
      <c r="F21" s="105">
        <f t="shared" si="0"/>
        <v>100</v>
      </c>
    </row>
    <row r="22" spans="1:6" ht="25.7" customHeight="1">
      <c r="A22" s="17">
        <v>19</v>
      </c>
      <c r="B22" s="50" t="s">
        <v>504</v>
      </c>
      <c r="C22" s="106">
        <v>91.92</v>
      </c>
      <c r="D22" s="106">
        <v>91.92</v>
      </c>
      <c r="E22" s="106">
        <v>91.92</v>
      </c>
      <c r="F22" s="105">
        <f t="shared" si="0"/>
        <v>100</v>
      </c>
    </row>
    <row r="23" spans="1:6" ht="25.7" customHeight="1">
      <c r="A23" s="17">
        <v>20</v>
      </c>
      <c r="B23" s="50" t="s">
        <v>505</v>
      </c>
      <c r="C23" s="106">
        <v>80.42</v>
      </c>
      <c r="D23" s="106">
        <v>80.42</v>
      </c>
      <c r="E23" s="106">
        <v>80.42</v>
      </c>
      <c r="F23" s="105">
        <f t="shared" si="0"/>
        <v>100</v>
      </c>
    </row>
    <row r="24" spans="1:6" ht="24.75" customHeight="1">
      <c r="A24" s="52">
        <v>21</v>
      </c>
      <c r="B24" s="53" t="s">
        <v>506</v>
      </c>
      <c r="C24" s="107">
        <v>115.18</v>
      </c>
      <c r="D24" s="107">
        <v>115.18</v>
      </c>
      <c r="E24" s="107">
        <v>115.18</v>
      </c>
      <c r="F24" s="105">
        <f t="shared" si="0"/>
        <v>100</v>
      </c>
    </row>
    <row r="25" spans="1:6" ht="26.25" customHeight="1">
      <c r="A25" s="54">
        <v>22</v>
      </c>
      <c r="B25" s="55" t="s">
        <v>507</v>
      </c>
      <c r="C25" s="108">
        <v>110.5</v>
      </c>
      <c r="D25" s="108">
        <v>110.5</v>
      </c>
      <c r="E25" s="108">
        <v>110.5</v>
      </c>
      <c r="F25" s="105">
        <f t="shared" si="0"/>
        <v>100</v>
      </c>
    </row>
    <row r="26" spans="1:6" ht="26.25" customHeight="1">
      <c r="A26" s="54">
        <v>23</v>
      </c>
      <c r="B26" s="55" t="s">
        <v>508</v>
      </c>
      <c r="C26" s="108">
        <v>94.11</v>
      </c>
      <c r="D26" s="108">
        <v>94.11</v>
      </c>
      <c r="E26" s="108">
        <v>94.11</v>
      </c>
      <c r="F26" s="105">
        <f t="shared" si="0"/>
        <v>100</v>
      </c>
    </row>
    <row r="27" spans="1:6" ht="26.25" customHeight="1">
      <c r="A27" s="54">
        <v>24</v>
      </c>
      <c r="B27" s="55" t="s">
        <v>509</v>
      </c>
      <c r="C27" s="108">
        <v>55.95</v>
      </c>
      <c r="D27" s="108">
        <v>55.95</v>
      </c>
      <c r="E27" s="108">
        <v>55.95</v>
      </c>
      <c r="F27" s="105">
        <f t="shared" si="0"/>
        <v>100</v>
      </c>
    </row>
    <row r="28" spans="1:6" ht="26.25" customHeight="1">
      <c r="A28" s="54">
        <v>25</v>
      </c>
      <c r="B28" s="55" t="s">
        <v>510</v>
      </c>
      <c r="C28" s="104">
        <f>SUM(C4:C27)</f>
        <v>2400</v>
      </c>
      <c r="D28" s="104">
        <f t="shared" ref="D28:E28" si="1">SUM(D4:D27)</f>
        <v>2400</v>
      </c>
      <c r="E28" s="104">
        <f t="shared" si="1"/>
        <v>2400</v>
      </c>
      <c r="F28" s="105">
        <f t="shared" si="0"/>
        <v>100</v>
      </c>
    </row>
  </sheetData>
  <mergeCells count="1">
    <mergeCell ref="A1:F1"/>
  </mergeCells>
  <phoneticPr fontId="12" type="noConversion"/>
  <pageMargins left="0.61" right="0.2" top="0.4" bottom="0.22" header="0" footer="0.16"/>
  <pageSetup paperSize="9" orientation="portrait" r:id="rId1"/>
</worksheet>
</file>

<file path=xl/worksheets/sheet12.xml><?xml version="1.0" encoding="utf-8"?>
<worksheet xmlns="http://schemas.openxmlformats.org/spreadsheetml/2006/main" xmlns:r="http://schemas.openxmlformats.org/officeDocument/2006/relationships">
  <dimension ref="A1:D11"/>
  <sheetViews>
    <sheetView workbookViewId="0">
      <selection activeCell="D7" sqref="D7"/>
    </sheetView>
  </sheetViews>
  <sheetFormatPr defaultColWidth="10" defaultRowHeight="13.5"/>
  <cols>
    <col min="1" max="1" width="33.5" customWidth="1"/>
    <col min="2" max="2" width="28.75" customWidth="1"/>
    <col min="3" max="3" width="31.375" customWidth="1"/>
    <col min="4" max="4" width="29" customWidth="1"/>
    <col min="5" max="5" width="9.75" customWidth="1"/>
  </cols>
  <sheetData>
    <row r="1" spans="1:4" ht="36.950000000000003" customHeight="1">
      <c r="A1" s="120" t="s">
        <v>11</v>
      </c>
      <c r="B1" s="120"/>
      <c r="C1" s="120"/>
      <c r="D1" s="120"/>
    </row>
    <row r="2" spans="1:4" ht="19.899999999999999" customHeight="1">
      <c r="A2" s="4"/>
      <c r="B2" s="4"/>
      <c r="C2" s="5"/>
      <c r="D2" s="5" t="s">
        <v>27</v>
      </c>
    </row>
    <row r="3" spans="1:4" ht="33.200000000000003" customHeight="1">
      <c r="A3" s="6" t="s">
        <v>140</v>
      </c>
      <c r="B3" s="6" t="s">
        <v>29</v>
      </c>
      <c r="C3" s="6" t="s">
        <v>31</v>
      </c>
      <c r="D3" s="6" t="s">
        <v>141</v>
      </c>
    </row>
    <row r="4" spans="1:4" ht="25.7" customHeight="1">
      <c r="A4" s="13" t="s">
        <v>142</v>
      </c>
      <c r="B4" s="8">
        <v>0</v>
      </c>
      <c r="C4" s="27">
        <v>0</v>
      </c>
      <c r="D4" s="27">
        <v>0</v>
      </c>
    </row>
    <row r="5" spans="1:4" ht="25.7" customHeight="1">
      <c r="A5" s="13" t="s">
        <v>143</v>
      </c>
      <c r="B5" s="8">
        <v>43.54</v>
      </c>
      <c r="C5" s="27">
        <v>30.428087999999999</v>
      </c>
      <c r="D5" s="27">
        <f>C5/B5*100</f>
        <v>69.885365181442353</v>
      </c>
    </row>
    <row r="6" spans="1:4" ht="25.7" customHeight="1">
      <c r="A6" s="13" t="s">
        <v>144</v>
      </c>
      <c r="B6" s="8">
        <f>B7+B8</f>
        <v>13</v>
      </c>
      <c r="C6" s="8">
        <f>C7+C8</f>
        <v>12.348383</v>
      </c>
      <c r="D6" s="27">
        <f t="shared" ref="D6:D9" si="0">C6/B6*100</f>
        <v>94.987561538461534</v>
      </c>
    </row>
    <row r="7" spans="1:4" ht="25.7" customHeight="1">
      <c r="A7" s="13" t="s">
        <v>145</v>
      </c>
      <c r="B7" s="8">
        <v>0</v>
      </c>
      <c r="C7" s="8">
        <v>0</v>
      </c>
      <c r="D7" s="27">
        <v>0</v>
      </c>
    </row>
    <row r="8" spans="1:4" ht="25.7" customHeight="1">
      <c r="A8" s="13" t="s">
        <v>146</v>
      </c>
      <c r="B8" s="8">
        <v>13</v>
      </c>
      <c r="C8" s="27">
        <v>12.348383</v>
      </c>
      <c r="D8" s="27">
        <f t="shared" si="0"/>
        <v>94.987561538461534</v>
      </c>
    </row>
    <row r="9" spans="1:4" ht="25.7" customHeight="1">
      <c r="A9" s="18" t="s">
        <v>147</v>
      </c>
      <c r="B9" s="8">
        <f>B4+B5+B6</f>
        <v>56.54</v>
      </c>
      <c r="C9" s="8">
        <f>C4+C5+C6</f>
        <v>42.776471000000001</v>
      </c>
      <c r="D9" s="27">
        <f t="shared" si="0"/>
        <v>75.657005659709938</v>
      </c>
    </row>
    <row r="10" spans="1:4" ht="57" customHeight="1">
      <c r="A10" s="124" t="s">
        <v>511</v>
      </c>
      <c r="B10" s="124"/>
      <c r="C10" s="124"/>
      <c r="D10" s="124"/>
    </row>
    <row r="11" spans="1:4" ht="38.450000000000003" customHeight="1">
      <c r="A11" s="124" t="s">
        <v>512</v>
      </c>
      <c r="B11" s="124"/>
      <c r="C11" s="124"/>
      <c r="D11" s="124"/>
    </row>
  </sheetData>
  <mergeCells count="3">
    <mergeCell ref="A1:D1"/>
    <mergeCell ref="A10:D10"/>
    <mergeCell ref="A11:D11"/>
  </mergeCells>
  <phoneticPr fontId="12" type="noConversion"/>
  <pageMargins left="0.95" right="0.74803149606299213" top="0.27559055118110237" bottom="0.27559055118110237" header="0" footer="0"/>
  <pageSetup paperSize="9" orientation="landscape" r:id="rId1"/>
</worksheet>
</file>

<file path=xl/worksheets/sheet13.xml><?xml version="1.0" encoding="utf-8"?>
<worksheet xmlns="http://schemas.openxmlformats.org/spreadsheetml/2006/main" xmlns:r="http://schemas.openxmlformats.org/officeDocument/2006/relationships">
  <dimension ref="A1:D18"/>
  <sheetViews>
    <sheetView workbookViewId="0">
      <selection activeCell="C15" sqref="C15"/>
    </sheetView>
  </sheetViews>
  <sheetFormatPr defaultColWidth="10" defaultRowHeight="13.5"/>
  <cols>
    <col min="1" max="1" width="9.125" customWidth="1"/>
    <col min="2" max="2" width="32.75" customWidth="1"/>
    <col min="3" max="3" width="30" customWidth="1"/>
    <col min="4" max="4" width="27.25" customWidth="1"/>
    <col min="5" max="5" width="9.75" customWidth="1"/>
  </cols>
  <sheetData>
    <row r="1" spans="1:4" ht="36.950000000000003" customHeight="1">
      <c r="A1" s="120" t="s">
        <v>12</v>
      </c>
      <c r="B1" s="120"/>
      <c r="C1" s="120"/>
      <c r="D1" s="120"/>
    </row>
    <row r="2" spans="1:4" ht="19.899999999999999" customHeight="1">
      <c r="A2" s="15"/>
      <c r="B2" s="4"/>
      <c r="C2" s="5"/>
      <c r="D2" s="5" t="s">
        <v>148</v>
      </c>
    </row>
    <row r="3" spans="1:4" ht="33.200000000000003" customHeight="1">
      <c r="A3" s="6" t="s">
        <v>138</v>
      </c>
      <c r="B3" s="6" t="s">
        <v>140</v>
      </c>
      <c r="C3" s="6" t="s">
        <v>29</v>
      </c>
      <c r="D3" s="6" t="s">
        <v>31</v>
      </c>
    </row>
    <row r="4" spans="1:4" s="96" customFormat="1" ht="30" customHeight="1">
      <c r="A4" s="93"/>
      <c r="B4" s="94"/>
      <c r="C4" s="95"/>
      <c r="D4" s="95"/>
    </row>
    <row r="5" spans="1:4" s="68" customFormat="1" ht="30" customHeight="1">
      <c r="A5" s="78"/>
      <c r="B5" s="79"/>
      <c r="C5" s="88"/>
      <c r="D5" s="82"/>
    </row>
    <row r="6" spans="1:4" s="68" customFormat="1" ht="30" customHeight="1">
      <c r="A6" s="78"/>
      <c r="B6" s="79"/>
      <c r="C6" s="88"/>
      <c r="D6" s="83"/>
    </row>
    <row r="7" spans="1:4" s="68" customFormat="1" ht="30" customHeight="1">
      <c r="A7" s="78"/>
      <c r="B7" s="79"/>
      <c r="C7" s="88"/>
      <c r="D7" s="83"/>
    </row>
    <row r="8" spans="1:4" s="68" customFormat="1" ht="30" customHeight="1">
      <c r="A8" s="78"/>
      <c r="B8" s="80"/>
      <c r="C8" s="88"/>
      <c r="D8" s="83"/>
    </row>
    <row r="9" spans="1:4" s="68" customFormat="1" ht="30" customHeight="1">
      <c r="A9" s="78"/>
      <c r="B9" s="79"/>
      <c r="C9" s="88"/>
      <c r="D9" s="83"/>
    </row>
    <row r="10" spans="1:4" s="68" customFormat="1" ht="30" customHeight="1">
      <c r="A10" s="78"/>
      <c r="B10" s="79"/>
      <c r="C10" s="88"/>
      <c r="D10" s="83"/>
    </row>
    <row r="11" spans="1:4" s="68" customFormat="1" ht="30" customHeight="1">
      <c r="A11" s="78"/>
      <c r="B11" s="80"/>
      <c r="C11" s="88"/>
      <c r="D11" s="83"/>
    </row>
    <row r="12" spans="1:4" s="68" customFormat="1" ht="30" customHeight="1">
      <c r="A12" s="78"/>
      <c r="B12" s="85"/>
      <c r="C12" s="88"/>
      <c r="D12" s="83"/>
    </row>
    <row r="13" spans="1:4" s="96" customFormat="1" ht="30" customHeight="1">
      <c r="A13" s="93"/>
      <c r="B13" s="97"/>
      <c r="C13" s="98"/>
      <c r="D13" s="99"/>
    </row>
    <row r="14" spans="1:4" s="68" customFormat="1" ht="30" customHeight="1">
      <c r="A14" s="78"/>
      <c r="B14" s="85"/>
      <c r="C14" s="89"/>
      <c r="D14" s="82"/>
    </row>
    <row r="15" spans="1:4" s="68" customFormat="1" ht="30" customHeight="1">
      <c r="A15" s="78"/>
      <c r="B15" s="85"/>
      <c r="C15" s="87"/>
      <c r="D15" s="86"/>
    </row>
    <row r="16" spans="1:4" s="68" customFormat="1" ht="30" customHeight="1">
      <c r="A16" s="78"/>
      <c r="B16" s="81"/>
      <c r="C16" s="82"/>
      <c r="D16" s="86"/>
    </row>
    <row r="17" spans="1:4" s="68" customFormat="1" ht="25.7" customHeight="1">
      <c r="A17" s="19"/>
      <c r="B17" s="84"/>
      <c r="C17" s="86"/>
      <c r="D17" s="86"/>
    </row>
    <row r="18" spans="1:4">
      <c r="A18" s="119" t="s">
        <v>528</v>
      </c>
      <c r="B18" s="119"/>
      <c r="C18" s="119"/>
      <c r="D18" s="119"/>
    </row>
  </sheetData>
  <mergeCells count="1">
    <mergeCell ref="A1:D1"/>
  </mergeCells>
  <phoneticPr fontId="12" type="noConversion"/>
  <pageMargins left="0.4" right="0.17" top="0.27000001072883606" bottom="0.27000001072883606" header="0" footer="0"/>
  <pageSetup paperSize="9" orientation="portrait" r:id="rId1"/>
</worksheet>
</file>

<file path=xl/worksheets/sheet14.xml><?xml version="1.0" encoding="utf-8"?>
<worksheet xmlns="http://schemas.openxmlformats.org/spreadsheetml/2006/main" xmlns:r="http://schemas.openxmlformats.org/officeDocument/2006/relationships">
  <dimension ref="A1:A9"/>
  <sheetViews>
    <sheetView workbookViewId="0">
      <selection activeCell="A14" sqref="A14"/>
    </sheetView>
  </sheetViews>
  <sheetFormatPr defaultColWidth="10" defaultRowHeight="13.5"/>
  <cols>
    <col min="1" max="1" width="160" customWidth="1"/>
    <col min="2" max="2" width="9.75" customWidth="1"/>
  </cols>
  <sheetData>
    <row r="1" spans="1:1" ht="36.950000000000003" customHeight="1">
      <c r="A1" s="3" t="s">
        <v>159</v>
      </c>
    </row>
    <row r="2" spans="1:1" ht="33.200000000000003" customHeight="1">
      <c r="A2" s="20" t="s">
        <v>160</v>
      </c>
    </row>
    <row r="3" spans="1:1" ht="34.700000000000003" customHeight="1">
      <c r="A3" s="11" t="s">
        <v>524</v>
      </c>
    </row>
    <row r="4" spans="1:1" ht="25.7" customHeight="1">
      <c r="A4" s="20" t="s">
        <v>161</v>
      </c>
    </row>
    <row r="5" spans="1:1" ht="25.7" customHeight="1">
      <c r="A5" s="11" t="s">
        <v>520</v>
      </c>
    </row>
    <row r="6" spans="1:1" ht="25.7" customHeight="1">
      <c r="A6" s="20" t="s">
        <v>162</v>
      </c>
    </row>
    <row r="7" spans="1:1" ht="68.25" customHeight="1">
      <c r="A7" s="11" t="s">
        <v>513</v>
      </c>
    </row>
    <row r="8" spans="1:1" ht="25.7" customHeight="1">
      <c r="A8" s="20" t="s">
        <v>163</v>
      </c>
    </row>
    <row r="9" spans="1:1" ht="60.75" customHeight="1">
      <c r="A9" s="100" t="s">
        <v>515</v>
      </c>
    </row>
  </sheetData>
  <phoneticPr fontId="12" type="noConversion"/>
  <pageMargins left="0.74803149606299213" right="0.74803149606299213" top="0.27559055118110237" bottom="0.27559055118110237" header="0" footer="0"/>
  <pageSetup paperSize="9" orientation="landscape" r:id="rId1"/>
</worksheet>
</file>

<file path=xl/worksheets/sheet15.xml><?xml version="1.0" encoding="utf-8"?>
<worksheet xmlns="http://schemas.openxmlformats.org/spreadsheetml/2006/main" xmlns:r="http://schemas.openxmlformats.org/officeDocument/2006/relationships">
  <dimension ref="A1:D11"/>
  <sheetViews>
    <sheetView workbookViewId="0">
      <selection activeCell="C23" sqref="C23"/>
    </sheetView>
  </sheetViews>
  <sheetFormatPr defaultColWidth="10" defaultRowHeight="13.5"/>
  <cols>
    <col min="1" max="1" width="40.375" customWidth="1"/>
    <col min="2" max="4" width="19.5" customWidth="1"/>
    <col min="5" max="5" width="9.75" customWidth="1"/>
  </cols>
  <sheetData>
    <row r="1" spans="1:4" ht="36.950000000000003" customHeight="1">
      <c r="A1" s="120" t="s">
        <v>14</v>
      </c>
      <c r="B1" s="120"/>
      <c r="C1" s="120"/>
      <c r="D1" s="120"/>
    </row>
    <row r="2" spans="1:4" ht="19.899999999999999" customHeight="1">
      <c r="A2" s="4"/>
      <c r="B2" s="4"/>
      <c r="C2" s="4"/>
      <c r="D2" s="5" t="s">
        <v>27</v>
      </c>
    </row>
    <row r="3" spans="1:4" ht="33.200000000000003" customHeight="1">
      <c r="A3" s="6" t="s">
        <v>28</v>
      </c>
      <c r="B3" s="6" t="s">
        <v>164</v>
      </c>
      <c r="C3" s="6" t="s">
        <v>165</v>
      </c>
      <c r="D3" s="6" t="s">
        <v>166</v>
      </c>
    </row>
    <row r="4" spans="1:4" ht="19.899999999999999" customHeight="1">
      <c r="A4" s="103" t="s">
        <v>526</v>
      </c>
      <c r="B4" s="8">
        <v>167109.03</v>
      </c>
      <c r="C4" s="8">
        <v>170927.66</v>
      </c>
      <c r="D4" s="27">
        <f t="shared" ref="D4:D11" si="0">C4/B4*100</f>
        <v>102.2851128990456</v>
      </c>
    </row>
    <row r="5" spans="1:4" ht="19.899999999999999" customHeight="1">
      <c r="A5" s="103" t="s">
        <v>527</v>
      </c>
      <c r="B5" s="8">
        <v>12850.48</v>
      </c>
      <c r="C5" s="8">
        <v>8414.66</v>
      </c>
      <c r="D5" s="27">
        <f t="shared" si="0"/>
        <v>65.481289414870105</v>
      </c>
    </row>
    <row r="6" spans="1:4" ht="19.899999999999999" customHeight="1">
      <c r="A6" s="7"/>
      <c r="B6" s="9"/>
      <c r="C6" s="8"/>
      <c r="D6" s="27"/>
    </row>
    <row r="7" spans="1:4" ht="19.899999999999999" customHeight="1">
      <c r="A7" s="10" t="s">
        <v>33</v>
      </c>
      <c r="B7" s="8">
        <f>B4+B5</f>
        <v>179959.51</v>
      </c>
      <c r="C7" s="8">
        <f t="shared" ref="C7" si="1">C4+C5</f>
        <v>179342.32</v>
      </c>
      <c r="D7" s="27">
        <f t="shared" si="0"/>
        <v>99.657039519611928</v>
      </c>
    </row>
    <row r="8" spans="1:4" ht="19.899999999999999" customHeight="1">
      <c r="A8" s="10" t="s">
        <v>34</v>
      </c>
      <c r="B8" s="8">
        <v>9968.58</v>
      </c>
      <c r="C8" s="8">
        <v>6014.4694170000002</v>
      </c>
      <c r="D8" s="27">
        <f t="shared" si="0"/>
        <v>60.334264428835404</v>
      </c>
    </row>
    <row r="9" spans="1:4" ht="19.899999999999999" customHeight="1">
      <c r="A9" s="10" t="s">
        <v>35</v>
      </c>
      <c r="C9" s="8"/>
      <c r="D9" s="27"/>
    </row>
    <row r="10" spans="1:4" ht="19.899999999999999" customHeight="1">
      <c r="A10" s="7"/>
      <c r="B10" s="8"/>
      <c r="C10" s="8"/>
      <c r="D10" s="27"/>
    </row>
    <row r="11" spans="1:4" ht="19.899999999999999" customHeight="1">
      <c r="A11" s="10" t="s">
        <v>36</v>
      </c>
      <c r="B11" s="8">
        <f>B7+B8+B9</f>
        <v>189928.09</v>
      </c>
      <c r="C11" s="8">
        <f>C7+C8+C9</f>
        <v>185356.78941700002</v>
      </c>
      <c r="D11" s="27">
        <f t="shared" si="0"/>
        <v>97.593141392092136</v>
      </c>
    </row>
  </sheetData>
  <mergeCells count="1">
    <mergeCell ref="A1:D1"/>
  </mergeCells>
  <phoneticPr fontId="12" type="noConversion"/>
  <pageMargins left="1.45" right="0.11800000071525574" top="0.11800000071525574" bottom="0.11800000071525574" header="0" footer="0"/>
  <pageSetup paperSize="9" orientation="landscape" r:id="rId1"/>
</worksheet>
</file>

<file path=xl/worksheets/sheet16.xml><?xml version="1.0" encoding="utf-8"?>
<worksheet xmlns="http://schemas.openxmlformats.org/spreadsheetml/2006/main" xmlns:r="http://schemas.openxmlformats.org/officeDocument/2006/relationships">
  <dimension ref="A1:E164"/>
  <sheetViews>
    <sheetView topLeftCell="A112" workbookViewId="0">
      <selection activeCell="G8" sqref="G8"/>
    </sheetView>
  </sheetViews>
  <sheetFormatPr defaultColWidth="10" defaultRowHeight="21.75" customHeight="1"/>
  <cols>
    <col min="1" max="1" width="10.875" style="61" customWidth="1"/>
    <col min="2" max="2" width="40.125" style="61" bestFit="1" customWidth="1"/>
    <col min="3" max="4" width="16.625" style="61" customWidth="1"/>
    <col min="5" max="5" width="15.125" style="61" customWidth="1"/>
    <col min="6" max="8" width="9.75" style="61" customWidth="1"/>
    <col min="9" max="16384" width="10" style="61"/>
  </cols>
  <sheetData>
    <row r="1" spans="1:5" ht="21.75" customHeight="1">
      <c r="A1" s="125" t="s">
        <v>15</v>
      </c>
      <c r="B1" s="125"/>
      <c r="C1" s="125"/>
      <c r="D1" s="125"/>
      <c r="E1" s="125"/>
    </row>
    <row r="2" spans="1:5" ht="21.75" customHeight="1">
      <c r="B2" s="62"/>
      <c r="C2" s="62"/>
      <c r="D2" s="62"/>
      <c r="E2" s="5" t="s">
        <v>27</v>
      </c>
    </row>
    <row r="3" spans="1:5" ht="45" customHeight="1">
      <c r="A3" s="16" t="s">
        <v>37</v>
      </c>
      <c r="B3" s="16" t="s">
        <v>38</v>
      </c>
      <c r="C3" s="16" t="s">
        <v>164</v>
      </c>
      <c r="D3" s="16" t="s">
        <v>165</v>
      </c>
      <c r="E3" s="16" t="s">
        <v>166</v>
      </c>
    </row>
    <row r="4" spans="1:5" ht="21.75" customHeight="1">
      <c r="A4" s="21" t="s">
        <v>167</v>
      </c>
      <c r="B4" s="21" t="s">
        <v>39</v>
      </c>
      <c r="C4" s="22">
        <f>C5+C9+C12+C14+C16+C18+C20+C23</f>
        <v>4981.8905020000002</v>
      </c>
      <c r="D4" s="22">
        <v>6710.1811619999999</v>
      </c>
      <c r="E4" s="58">
        <f>D4/C4*100</f>
        <v>134.69146219304037</v>
      </c>
    </row>
    <row r="5" spans="1:5" ht="21.75" customHeight="1">
      <c r="A5" s="21" t="s">
        <v>168</v>
      </c>
      <c r="B5" s="21" t="s">
        <v>40</v>
      </c>
      <c r="C5" s="22">
        <f>C6+C7+C8</f>
        <v>110.69555</v>
      </c>
      <c r="D5" s="22">
        <v>101</v>
      </c>
      <c r="E5" s="58">
        <f t="shared" ref="E5:E68" si="0">D5/C5*100</f>
        <v>91.241246825188554</v>
      </c>
    </row>
    <row r="6" spans="1:5" ht="21.75" customHeight="1">
      <c r="A6" s="23" t="s">
        <v>169</v>
      </c>
      <c r="B6" s="23" t="s">
        <v>170</v>
      </c>
      <c r="C6" s="59">
        <v>3.5144000000000002</v>
      </c>
      <c r="D6" s="24">
        <v>5</v>
      </c>
      <c r="E6" s="58">
        <f t="shared" si="0"/>
        <v>142.27179603915317</v>
      </c>
    </row>
    <row r="7" spans="1:5" ht="21.75" customHeight="1">
      <c r="A7" s="23" t="s">
        <v>171</v>
      </c>
      <c r="B7" s="23" t="s">
        <v>41</v>
      </c>
      <c r="C7" s="59">
        <v>38.236150000000002</v>
      </c>
      <c r="D7" s="24">
        <v>45</v>
      </c>
      <c r="E7" s="58">
        <f t="shared" si="0"/>
        <v>117.68967325423716</v>
      </c>
    </row>
    <row r="8" spans="1:5" ht="21.75" customHeight="1">
      <c r="A8" s="23" t="s">
        <v>172</v>
      </c>
      <c r="B8" s="23" t="s">
        <v>42</v>
      </c>
      <c r="C8" s="59">
        <v>68.944999999999993</v>
      </c>
      <c r="D8" s="24">
        <v>51</v>
      </c>
      <c r="E8" s="58">
        <f t="shared" si="0"/>
        <v>73.972006671984929</v>
      </c>
    </row>
    <row r="9" spans="1:5" ht="21.75" customHeight="1">
      <c r="A9" s="21" t="s">
        <v>173</v>
      </c>
      <c r="B9" s="21" t="s">
        <v>43</v>
      </c>
      <c r="C9" s="22">
        <f>C10+C11</f>
        <v>2635.6563329999999</v>
      </c>
      <c r="D9" s="22">
        <v>2937.4389339999998</v>
      </c>
      <c r="E9" s="58">
        <f t="shared" si="0"/>
        <v>111.44999813600509</v>
      </c>
    </row>
    <row r="10" spans="1:5" ht="21.75" customHeight="1">
      <c r="A10" s="23" t="s">
        <v>174</v>
      </c>
      <c r="B10" s="23" t="s">
        <v>44</v>
      </c>
      <c r="C10" s="59">
        <v>2635.6563329999999</v>
      </c>
      <c r="D10" s="24">
        <v>2838.9389339999998</v>
      </c>
      <c r="E10" s="58">
        <f t="shared" si="0"/>
        <v>107.71278859291249</v>
      </c>
    </row>
    <row r="11" spans="1:5" ht="21.75" customHeight="1">
      <c r="A11" s="23" t="s">
        <v>175</v>
      </c>
      <c r="B11" s="23" t="s">
        <v>45</v>
      </c>
      <c r="C11" s="24">
        <v>0</v>
      </c>
      <c r="D11" s="24">
        <v>98.5</v>
      </c>
      <c r="E11" s="58">
        <v>0</v>
      </c>
    </row>
    <row r="12" spans="1:5" ht="21.75" customHeight="1">
      <c r="A12" s="21" t="s">
        <v>176</v>
      </c>
      <c r="B12" s="21" t="s">
        <v>177</v>
      </c>
      <c r="C12" s="22">
        <f>C13</f>
        <v>181.14066</v>
      </c>
      <c r="D12" s="22">
        <v>287.64684099999999</v>
      </c>
      <c r="E12" s="58">
        <f t="shared" si="0"/>
        <v>158.79750079303011</v>
      </c>
    </row>
    <row r="13" spans="1:5" ht="21.75" customHeight="1">
      <c r="A13" s="23" t="s">
        <v>178</v>
      </c>
      <c r="B13" s="23" t="s">
        <v>179</v>
      </c>
      <c r="C13" s="59">
        <v>181.14066</v>
      </c>
      <c r="D13" s="24">
        <v>287.64684099999999</v>
      </c>
      <c r="E13" s="58">
        <f t="shared" si="0"/>
        <v>158.79750079303011</v>
      </c>
    </row>
    <row r="14" spans="1:5" ht="21.75" customHeight="1">
      <c r="A14" s="21" t="s">
        <v>180</v>
      </c>
      <c r="B14" s="21" t="s">
        <v>181</v>
      </c>
      <c r="C14" s="22">
        <v>0</v>
      </c>
      <c r="D14" s="22">
        <v>658.23931600000003</v>
      </c>
      <c r="E14" s="58">
        <v>0</v>
      </c>
    </row>
    <row r="15" spans="1:5" ht="21.75" customHeight="1">
      <c r="A15" s="23" t="s">
        <v>182</v>
      </c>
      <c r="B15" s="23" t="s">
        <v>183</v>
      </c>
      <c r="C15" s="24">
        <v>0</v>
      </c>
      <c r="D15" s="24">
        <v>658.23931600000003</v>
      </c>
      <c r="E15" s="58">
        <v>0</v>
      </c>
    </row>
    <row r="16" spans="1:5" ht="21.75" customHeight="1">
      <c r="A16" s="21" t="s">
        <v>184</v>
      </c>
      <c r="B16" s="21" t="s">
        <v>185</v>
      </c>
      <c r="C16" s="22">
        <f>C17</f>
        <v>9.7804000000000002</v>
      </c>
      <c r="D16" s="22">
        <v>4</v>
      </c>
      <c r="E16" s="58">
        <f t="shared" si="0"/>
        <v>40.898122776164577</v>
      </c>
    </row>
    <row r="17" spans="1:5" ht="21.75" customHeight="1">
      <c r="A17" s="23" t="s">
        <v>186</v>
      </c>
      <c r="B17" s="23" t="s">
        <v>187</v>
      </c>
      <c r="C17" s="59">
        <v>9.7804000000000002</v>
      </c>
      <c r="D17" s="24">
        <v>4</v>
      </c>
      <c r="E17" s="58">
        <f t="shared" si="0"/>
        <v>40.898122776164577</v>
      </c>
    </row>
    <row r="18" spans="1:5" ht="21.75" customHeight="1">
      <c r="A18" s="21" t="s">
        <v>188</v>
      </c>
      <c r="B18" s="21" t="s">
        <v>189</v>
      </c>
      <c r="C18" s="22">
        <f>C19</f>
        <v>28.775628999999999</v>
      </c>
      <c r="D18" s="22">
        <v>3.9043709999999998</v>
      </c>
      <c r="E18" s="58">
        <f t="shared" si="0"/>
        <v>13.568325474310223</v>
      </c>
    </row>
    <row r="19" spans="1:5" ht="21.75" customHeight="1">
      <c r="A19" s="23" t="s">
        <v>190</v>
      </c>
      <c r="B19" s="23" t="s">
        <v>191</v>
      </c>
      <c r="C19" s="59">
        <v>28.775628999999999</v>
      </c>
      <c r="D19" s="24">
        <v>3.9043709999999998</v>
      </c>
      <c r="E19" s="58">
        <f t="shared" si="0"/>
        <v>13.568325474310223</v>
      </c>
    </row>
    <row r="20" spans="1:5" ht="21.75" customHeight="1">
      <c r="A20" s="21" t="s">
        <v>192</v>
      </c>
      <c r="B20" s="21" t="s">
        <v>193</v>
      </c>
      <c r="C20" s="22">
        <f>C21+C22</f>
        <v>1462.762154</v>
      </c>
      <c r="D20" s="22">
        <v>2672.326</v>
      </c>
      <c r="E20" s="58">
        <f t="shared" si="0"/>
        <v>182.69039793601331</v>
      </c>
    </row>
    <row r="21" spans="1:5" ht="21.75" customHeight="1">
      <c r="A21" s="23" t="s">
        <v>194</v>
      </c>
      <c r="B21" s="23" t="s">
        <v>195</v>
      </c>
      <c r="C21" s="59">
        <v>450.156364</v>
      </c>
      <c r="D21" s="24">
        <v>482.04419999999999</v>
      </c>
      <c r="E21" s="58">
        <f t="shared" si="0"/>
        <v>107.08372435672153</v>
      </c>
    </row>
    <row r="22" spans="1:5" ht="21.75" customHeight="1">
      <c r="A22" s="23" t="s">
        <v>196</v>
      </c>
      <c r="B22" s="23" t="s">
        <v>193</v>
      </c>
      <c r="C22" s="59">
        <v>1012.60579</v>
      </c>
      <c r="D22" s="24">
        <v>2190.2818000000002</v>
      </c>
      <c r="E22" s="58">
        <f t="shared" si="0"/>
        <v>216.30152835685448</v>
      </c>
    </row>
    <row r="23" spans="1:5" ht="21.75" customHeight="1">
      <c r="A23" s="21" t="s">
        <v>197</v>
      </c>
      <c r="B23" s="21" t="s">
        <v>198</v>
      </c>
      <c r="C23" s="22">
        <f>C24</f>
        <v>553.07977600000004</v>
      </c>
      <c r="D23" s="22">
        <v>45.625700000000002</v>
      </c>
      <c r="E23" s="58">
        <f t="shared" si="0"/>
        <v>8.2493886017629396</v>
      </c>
    </row>
    <row r="24" spans="1:5" ht="21.75" customHeight="1">
      <c r="A24" s="23" t="s">
        <v>199</v>
      </c>
      <c r="B24" s="23" t="s">
        <v>198</v>
      </c>
      <c r="C24" s="59">
        <v>553.07977600000004</v>
      </c>
      <c r="D24" s="24">
        <v>45.625700000000002</v>
      </c>
      <c r="E24" s="58">
        <f t="shared" si="0"/>
        <v>8.2493886017629396</v>
      </c>
    </row>
    <row r="25" spans="1:5" ht="21.75" customHeight="1">
      <c r="A25" s="21" t="s">
        <v>200</v>
      </c>
      <c r="B25" s="21" t="s">
        <v>149</v>
      </c>
      <c r="C25" s="22">
        <f>C26</f>
        <v>410.69412</v>
      </c>
      <c r="D25" s="22">
        <v>488.12240000000003</v>
      </c>
      <c r="E25" s="58">
        <f t="shared" si="0"/>
        <v>118.85302862383324</v>
      </c>
    </row>
    <row r="26" spans="1:5" ht="21.75" customHeight="1">
      <c r="A26" s="21" t="s">
        <v>201</v>
      </c>
      <c r="B26" s="21" t="s">
        <v>202</v>
      </c>
      <c r="C26" s="22">
        <f>C27+C28+C29+C30</f>
        <v>410.69412</v>
      </c>
      <c r="D26" s="22">
        <v>488.12240000000003</v>
      </c>
      <c r="E26" s="58">
        <f t="shared" si="0"/>
        <v>118.85302862383324</v>
      </c>
    </row>
    <row r="27" spans="1:5" ht="21.75" customHeight="1">
      <c r="A27" s="23" t="s">
        <v>203</v>
      </c>
      <c r="B27" s="23" t="s">
        <v>204</v>
      </c>
      <c r="C27" s="59">
        <v>56.72</v>
      </c>
      <c r="D27" s="24">
        <v>57.622399999999999</v>
      </c>
      <c r="E27" s="58">
        <f t="shared" si="0"/>
        <v>101.59097320169252</v>
      </c>
    </row>
    <row r="28" spans="1:5" ht="21.75" customHeight="1">
      <c r="A28" s="23" t="s">
        <v>205</v>
      </c>
      <c r="B28" s="23" t="s">
        <v>206</v>
      </c>
      <c r="C28" s="59">
        <v>39.524999999999999</v>
      </c>
      <c r="D28" s="24">
        <v>39.5</v>
      </c>
      <c r="E28" s="58">
        <f t="shared" si="0"/>
        <v>99.93674889310563</v>
      </c>
    </row>
    <row r="29" spans="1:5" ht="21.75" customHeight="1">
      <c r="A29" s="23" t="s">
        <v>207</v>
      </c>
      <c r="B29" s="23" t="s">
        <v>208</v>
      </c>
      <c r="C29" s="59">
        <v>85</v>
      </c>
      <c r="D29" s="24">
        <v>85</v>
      </c>
      <c r="E29" s="58">
        <f t="shared" si="0"/>
        <v>100</v>
      </c>
    </row>
    <row r="30" spans="1:5" ht="21.75" customHeight="1">
      <c r="A30" s="23" t="s">
        <v>209</v>
      </c>
      <c r="B30" s="23" t="s">
        <v>210</v>
      </c>
      <c r="C30" s="59">
        <v>229.44911999999999</v>
      </c>
      <c r="D30" s="24">
        <v>306</v>
      </c>
      <c r="E30" s="58">
        <f t="shared" si="0"/>
        <v>133.36289980105394</v>
      </c>
    </row>
    <row r="31" spans="1:5" ht="21.75" customHeight="1">
      <c r="A31" s="21" t="s">
        <v>211</v>
      </c>
      <c r="B31" s="21" t="s">
        <v>150</v>
      </c>
      <c r="C31" s="22">
        <f>C32</f>
        <v>25</v>
      </c>
      <c r="D31" s="22">
        <v>85</v>
      </c>
      <c r="E31" s="58">
        <f t="shared" si="0"/>
        <v>340</v>
      </c>
    </row>
    <row r="32" spans="1:5" ht="21.75" customHeight="1">
      <c r="A32" s="21" t="s">
        <v>212</v>
      </c>
      <c r="B32" s="21" t="s">
        <v>213</v>
      </c>
      <c r="C32" s="22">
        <f>C33</f>
        <v>25</v>
      </c>
      <c r="D32" s="22">
        <v>85</v>
      </c>
      <c r="E32" s="58">
        <f t="shared" si="0"/>
        <v>340</v>
      </c>
    </row>
    <row r="33" spans="1:5" ht="21.75" customHeight="1">
      <c r="A33" s="23" t="s">
        <v>214</v>
      </c>
      <c r="B33" s="23" t="s">
        <v>215</v>
      </c>
      <c r="C33" s="59">
        <v>25</v>
      </c>
      <c r="D33" s="24">
        <v>85</v>
      </c>
      <c r="E33" s="58">
        <f t="shared" si="0"/>
        <v>340</v>
      </c>
    </row>
    <row r="34" spans="1:5" ht="21.75" customHeight="1">
      <c r="A34" s="21" t="s">
        <v>216</v>
      </c>
      <c r="B34" s="21" t="s">
        <v>151</v>
      </c>
      <c r="C34" s="22">
        <f>C35+C37+C39</f>
        <v>942.71152100000006</v>
      </c>
      <c r="D34" s="22">
        <v>1796.94</v>
      </c>
      <c r="E34" s="58">
        <f t="shared" si="0"/>
        <v>190.61398529359863</v>
      </c>
    </row>
    <row r="35" spans="1:5" ht="21.75" customHeight="1">
      <c r="A35" s="21" t="s">
        <v>217</v>
      </c>
      <c r="B35" s="21" t="s">
        <v>218</v>
      </c>
      <c r="C35" s="22">
        <f>C36</f>
        <v>0.436</v>
      </c>
      <c r="D35" s="22">
        <v>1796.94</v>
      </c>
      <c r="E35" s="58">
        <f t="shared" si="0"/>
        <v>412142.20183486241</v>
      </c>
    </row>
    <row r="36" spans="1:5" ht="21.75" customHeight="1">
      <c r="A36" s="23" t="s">
        <v>219</v>
      </c>
      <c r="B36" s="23" t="s">
        <v>220</v>
      </c>
      <c r="C36" s="59">
        <v>0.436</v>
      </c>
      <c r="D36" s="24">
        <v>1796.94</v>
      </c>
      <c r="E36" s="58">
        <f t="shared" si="0"/>
        <v>412142.20183486241</v>
      </c>
    </row>
    <row r="37" spans="1:5" s="35" customFormat="1" ht="21.75" customHeight="1">
      <c r="A37" s="63" t="s">
        <v>415</v>
      </c>
      <c r="B37" s="63" t="s">
        <v>416</v>
      </c>
      <c r="C37" s="60">
        <f>C38</f>
        <v>730</v>
      </c>
      <c r="D37" s="60">
        <f>D38</f>
        <v>0</v>
      </c>
      <c r="E37" s="58">
        <f t="shared" si="0"/>
        <v>0</v>
      </c>
    </row>
    <row r="38" spans="1:5" ht="21.75" customHeight="1">
      <c r="A38" s="64" t="s">
        <v>417</v>
      </c>
      <c r="B38" s="64" t="s">
        <v>418</v>
      </c>
      <c r="C38" s="59">
        <v>730</v>
      </c>
      <c r="D38" s="24">
        <v>0</v>
      </c>
      <c r="E38" s="58">
        <f t="shared" si="0"/>
        <v>0</v>
      </c>
    </row>
    <row r="39" spans="1:5" s="35" customFormat="1" ht="21.75" customHeight="1">
      <c r="A39" s="63" t="s">
        <v>425</v>
      </c>
      <c r="B39" s="63" t="s">
        <v>426</v>
      </c>
      <c r="C39" s="60">
        <f>C40</f>
        <v>212.275521</v>
      </c>
      <c r="D39" s="60">
        <f>D40</f>
        <v>0</v>
      </c>
      <c r="E39" s="58">
        <f t="shared" si="0"/>
        <v>0</v>
      </c>
    </row>
    <row r="40" spans="1:5" ht="21.75" customHeight="1">
      <c r="A40" s="64" t="s">
        <v>427</v>
      </c>
      <c r="B40" s="64" t="s">
        <v>426</v>
      </c>
      <c r="C40" s="59">
        <v>212.275521</v>
      </c>
      <c r="D40" s="24">
        <v>0</v>
      </c>
      <c r="E40" s="58">
        <f t="shared" si="0"/>
        <v>0</v>
      </c>
    </row>
    <row r="41" spans="1:5" ht="21.75" customHeight="1">
      <c r="A41" s="21" t="s">
        <v>221</v>
      </c>
      <c r="B41" s="21" t="s">
        <v>110</v>
      </c>
      <c r="C41" s="22">
        <f>C42+C45+C51+C55+C58+C63+C67+C69+C72+C75+C77</f>
        <v>13943.931573999998</v>
      </c>
      <c r="D41" s="22">
        <v>14216.193761</v>
      </c>
      <c r="E41" s="58">
        <f t="shared" si="0"/>
        <v>101.95254964896461</v>
      </c>
    </row>
    <row r="42" spans="1:5" ht="21.75" customHeight="1">
      <c r="A42" s="21" t="s">
        <v>222</v>
      </c>
      <c r="B42" s="21" t="s">
        <v>223</v>
      </c>
      <c r="C42" s="22">
        <f>C43+C44</f>
        <v>2639.1030639999999</v>
      </c>
      <c r="D42" s="22">
        <v>4157.3244000000004</v>
      </c>
      <c r="E42" s="58">
        <f t="shared" si="0"/>
        <v>157.52792896609665</v>
      </c>
    </row>
    <row r="43" spans="1:5" ht="21.75" customHeight="1">
      <c r="A43" s="23" t="s">
        <v>224</v>
      </c>
      <c r="B43" s="23" t="s">
        <v>225</v>
      </c>
      <c r="C43" s="59">
        <v>1919.3434999999999</v>
      </c>
      <c r="D43" s="24">
        <v>3066.5623000000001</v>
      </c>
      <c r="E43" s="58">
        <f t="shared" si="0"/>
        <v>159.77141663282265</v>
      </c>
    </row>
    <row r="44" spans="1:5" ht="21.75" customHeight="1">
      <c r="A44" s="23" t="s">
        <v>226</v>
      </c>
      <c r="B44" s="23" t="s">
        <v>227</v>
      </c>
      <c r="C44" s="59">
        <v>719.75956399999995</v>
      </c>
      <c r="D44" s="24">
        <v>1090.7620999999999</v>
      </c>
      <c r="E44" s="58">
        <f t="shared" si="0"/>
        <v>151.54534299456702</v>
      </c>
    </row>
    <row r="45" spans="1:5" ht="21.75" customHeight="1">
      <c r="A45" s="21" t="s">
        <v>228</v>
      </c>
      <c r="B45" s="21" t="s">
        <v>229</v>
      </c>
      <c r="C45" s="22">
        <f>C46+C47+C48+C49+C50</f>
        <v>811.63858300000004</v>
      </c>
      <c r="D45" s="22">
        <v>947.55666599999995</v>
      </c>
      <c r="E45" s="58">
        <f t="shared" si="0"/>
        <v>116.74613378994576</v>
      </c>
    </row>
    <row r="46" spans="1:5" ht="21.75" customHeight="1">
      <c r="A46" s="23" t="s">
        <v>230</v>
      </c>
      <c r="B46" s="23" t="s">
        <v>231</v>
      </c>
      <c r="C46" s="59">
        <v>85.241</v>
      </c>
      <c r="D46" s="24">
        <v>100.416</v>
      </c>
      <c r="E46" s="58">
        <f t="shared" si="0"/>
        <v>117.8024659494844</v>
      </c>
    </row>
    <row r="47" spans="1:5" ht="21.75" customHeight="1">
      <c r="A47" s="23" t="s">
        <v>232</v>
      </c>
      <c r="B47" s="23" t="s">
        <v>233</v>
      </c>
      <c r="C47" s="59">
        <v>109.1725</v>
      </c>
      <c r="D47" s="24">
        <v>141.096</v>
      </c>
      <c r="E47" s="58">
        <f t="shared" si="0"/>
        <v>129.2413382491012</v>
      </c>
    </row>
    <row r="48" spans="1:5" ht="21.75" customHeight="1">
      <c r="A48" s="23" t="s">
        <v>234</v>
      </c>
      <c r="B48" s="23" t="s">
        <v>235</v>
      </c>
      <c r="C48" s="59">
        <v>401.09465599999999</v>
      </c>
      <c r="D48" s="24">
        <v>467.513914</v>
      </c>
      <c r="E48" s="58">
        <f t="shared" si="0"/>
        <v>116.55949711780752</v>
      </c>
    </row>
    <row r="49" spans="1:5" ht="21.75" customHeight="1">
      <c r="A49" s="23" t="s">
        <v>236</v>
      </c>
      <c r="B49" s="23" t="s">
        <v>237</v>
      </c>
      <c r="C49" s="59">
        <v>215.810427</v>
      </c>
      <c r="D49" s="24">
        <v>234.45075199999999</v>
      </c>
      <c r="E49" s="58">
        <f t="shared" si="0"/>
        <v>108.63736069620028</v>
      </c>
    </row>
    <row r="50" spans="1:5" ht="21.75" customHeight="1">
      <c r="A50" s="23" t="s">
        <v>238</v>
      </c>
      <c r="B50" s="23" t="s">
        <v>239</v>
      </c>
      <c r="C50" s="59">
        <v>0.32</v>
      </c>
      <c r="D50" s="24">
        <v>4.08</v>
      </c>
      <c r="E50" s="58">
        <f t="shared" si="0"/>
        <v>1275</v>
      </c>
    </row>
    <row r="51" spans="1:5" ht="21.75" customHeight="1">
      <c r="A51" s="21" t="s">
        <v>240</v>
      </c>
      <c r="B51" s="21" t="s">
        <v>241</v>
      </c>
      <c r="C51" s="22">
        <f>C52+C53+C54</f>
        <v>6775.1941289999995</v>
      </c>
      <c r="D51" s="22">
        <v>7711.6542680000002</v>
      </c>
      <c r="E51" s="58">
        <f t="shared" si="0"/>
        <v>113.8218938257673</v>
      </c>
    </row>
    <row r="52" spans="1:5" ht="21.75" customHeight="1">
      <c r="A52" s="23" t="s">
        <v>242</v>
      </c>
      <c r="B52" s="23" t="s">
        <v>243</v>
      </c>
      <c r="C52" s="59">
        <v>17.159939999999999</v>
      </c>
      <c r="D52" s="24">
        <v>25.068012</v>
      </c>
      <c r="E52" s="58">
        <f t="shared" si="0"/>
        <v>146.08449679893988</v>
      </c>
    </row>
    <row r="53" spans="1:5" ht="21.75" customHeight="1">
      <c r="A53" s="23" t="s">
        <v>244</v>
      </c>
      <c r="B53" s="23" t="s">
        <v>245</v>
      </c>
      <c r="C53" s="59">
        <v>6691.7741889999998</v>
      </c>
      <c r="D53" s="24">
        <v>5768.3122560000002</v>
      </c>
      <c r="E53" s="58">
        <f t="shared" si="0"/>
        <v>86.200043412732086</v>
      </c>
    </row>
    <row r="54" spans="1:5" ht="21.75" customHeight="1">
      <c r="A54" s="23" t="s">
        <v>246</v>
      </c>
      <c r="B54" s="23" t="s">
        <v>247</v>
      </c>
      <c r="C54" s="59">
        <v>66.260000000000005</v>
      </c>
      <c r="D54" s="24">
        <v>1918.2739999999999</v>
      </c>
      <c r="E54" s="58">
        <f t="shared" si="0"/>
        <v>2895.0709326894048</v>
      </c>
    </row>
    <row r="55" spans="1:5" ht="21.75" customHeight="1">
      <c r="A55" s="21" t="s">
        <v>248</v>
      </c>
      <c r="B55" s="21" t="s">
        <v>249</v>
      </c>
      <c r="C55" s="22">
        <f>C56+C57</f>
        <v>51.34</v>
      </c>
      <c r="D55" s="22">
        <v>47.85</v>
      </c>
      <c r="E55" s="58">
        <f t="shared" si="0"/>
        <v>93.202181534865602</v>
      </c>
    </row>
    <row r="56" spans="1:5" ht="21.75" customHeight="1">
      <c r="A56" s="23" t="s">
        <v>250</v>
      </c>
      <c r="B56" s="23" t="s">
        <v>251</v>
      </c>
      <c r="C56" s="59">
        <v>46.695</v>
      </c>
      <c r="D56" s="24">
        <v>47.594999999999999</v>
      </c>
      <c r="E56" s="58">
        <f t="shared" si="0"/>
        <v>101.92740122068744</v>
      </c>
    </row>
    <row r="57" spans="1:5" ht="21.75" customHeight="1">
      <c r="A57" s="23" t="s">
        <v>252</v>
      </c>
      <c r="B57" s="23" t="s">
        <v>253</v>
      </c>
      <c r="C57" s="59">
        <v>4.6449999999999996</v>
      </c>
      <c r="D57" s="24">
        <v>0.255</v>
      </c>
      <c r="E57" s="58">
        <f t="shared" si="0"/>
        <v>5.4897739504843921</v>
      </c>
    </row>
    <row r="58" spans="1:5" ht="21.75" customHeight="1">
      <c r="A58" s="21" t="s">
        <v>254</v>
      </c>
      <c r="B58" s="21" t="s">
        <v>255</v>
      </c>
      <c r="C58" s="22">
        <f>C59+C60+C61+C62</f>
        <v>696.13869999999997</v>
      </c>
      <c r="D58" s="22">
        <v>291.25</v>
      </c>
      <c r="E58" s="58">
        <f t="shared" si="0"/>
        <v>41.837926838430334</v>
      </c>
    </row>
    <row r="59" spans="1:5" ht="21.75" customHeight="1">
      <c r="A59" s="64" t="s">
        <v>430</v>
      </c>
      <c r="B59" s="64" t="s">
        <v>431</v>
      </c>
      <c r="C59" s="59">
        <v>318.197</v>
      </c>
      <c r="D59" s="22">
        <v>0</v>
      </c>
      <c r="E59" s="58">
        <f t="shared" si="0"/>
        <v>0</v>
      </c>
    </row>
    <row r="60" spans="1:5" ht="21.75" customHeight="1">
      <c r="A60" s="23" t="s">
        <v>256</v>
      </c>
      <c r="B60" s="23" t="s">
        <v>257</v>
      </c>
      <c r="C60" s="59">
        <v>22.64</v>
      </c>
      <c r="D60" s="24">
        <v>0.2</v>
      </c>
      <c r="E60" s="58">
        <f t="shared" si="0"/>
        <v>0.88339222614840995</v>
      </c>
    </row>
    <row r="61" spans="1:5" ht="21.75" customHeight="1">
      <c r="A61" s="23" t="s">
        <v>258</v>
      </c>
      <c r="B61" s="23" t="s">
        <v>259</v>
      </c>
      <c r="C61" s="59">
        <v>355.30169999999998</v>
      </c>
      <c r="D61" s="24">
        <v>289</v>
      </c>
      <c r="E61" s="58">
        <f t="shared" si="0"/>
        <v>81.339323735293135</v>
      </c>
    </row>
    <row r="62" spans="1:5" ht="21.75" customHeight="1">
      <c r="A62" s="23" t="s">
        <v>260</v>
      </c>
      <c r="B62" s="23" t="s">
        <v>261</v>
      </c>
      <c r="C62" s="59">
        <v>0</v>
      </c>
      <c r="D62" s="24">
        <v>2.0499999999999998</v>
      </c>
      <c r="E62" s="58">
        <v>0</v>
      </c>
    </row>
    <row r="63" spans="1:5" ht="21.75" customHeight="1">
      <c r="A63" s="21" t="s">
        <v>262</v>
      </c>
      <c r="B63" s="21" t="s">
        <v>263</v>
      </c>
      <c r="C63" s="22">
        <f>C64+C65+C66</f>
        <v>489.03871300000003</v>
      </c>
      <c r="D63" s="22">
        <v>584.14608699999997</v>
      </c>
      <c r="E63" s="58">
        <f t="shared" si="0"/>
        <v>119.44782109714083</v>
      </c>
    </row>
    <row r="64" spans="1:5" ht="21.75" customHeight="1">
      <c r="A64" s="64" t="s">
        <v>434</v>
      </c>
      <c r="B64" s="64" t="s">
        <v>435</v>
      </c>
      <c r="C64" s="59">
        <v>1.5563</v>
      </c>
      <c r="D64" s="24">
        <v>0</v>
      </c>
      <c r="E64" s="58">
        <f t="shared" si="0"/>
        <v>0</v>
      </c>
    </row>
    <row r="65" spans="1:5" ht="21.75" customHeight="1">
      <c r="A65" s="23" t="s">
        <v>264</v>
      </c>
      <c r="B65" s="23" t="s">
        <v>265</v>
      </c>
      <c r="C65" s="59">
        <v>293.44141300000001</v>
      </c>
      <c r="D65" s="24">
        <v>362.78858700000001</v>
      </c>
      <c r="E65" s="58">
        <f t="shared" si="0"/>
        <v>123.63237461646219</v>
      </c>
    </row>
    <row r="66" spans="1:5" ht="21.75" customHeight="1">
      <c r="A66" s="23" t="s">
        <v>266</v>
      </c>
      <c r="B66" s="23" t="s">
        <v>267</v>
      </c>
      <c r="C66" s="59">
        <v>194.041</v>
      </c>
      <c r="D66" s="24">
        <v>221.35749999999999</v>
      </c>
      <c r="E66" s="58">
        <f t="shared" si="0"/>
        <v>114.07769492014575</v>
      </c>
    </row>
    <row r="67" spans="1:5" s="35" customFormat="1" ht="21.75" customHeight="1">
      <c r="A67" s="63" t="s">
        <v>436</v>
      </c>
      <c r="B67" s="63" t="s">
        <v>437</v>
      </c>
      <c r="C67" s="60">
        <f>C68</f>
        <v>2.9</v>
      </c>
      <c r="D67" s="22">
        <v>0</v>
      </c>
      <c r="E67" s="58">
        <f t="shared" si="0"/>
        <v>0</v>
      </c>
    </row>
    <row r="68" spans="1:5" ht="21.75" customHeight="1">
      <c r="A68" s="64" t="s">
        <v>438</v>
      </c>
      <c r="B68" s="64" t="s">
        <v>439</v>
      </c>
      <c r="C68" s="59">
        <v>2.9</v>
      </c>
      <c r="D68" s="24">
        <v>0</v>
      </c>
      <c r="E68" s="58">
        <f t="shared" si="0"/>
        <v>0</v>
      </c>
    </row>
    <row r="69" spans="1:5" s="35" customFormat="1" ht="21.75" customHeight="1">
      <c r="A69" s="63" t="s">
        <v>440</v>
      </c>
      <c r="B69" s="63" t="s">
        <v>441</v>
      </c>
      <c r="C69" s="60">
        <f>C70+C71</f>
        <v>19.59</v>
      </c>
      <c r="D69" s="22">
        <v>0</v>
      </c>
      <c r="E69" s="58">
        <f t="shared" ref="E69:E132" si="1">D69/C69*100</f>
        <v>0</v>
      </c>
    </row>
    <row r="70" spans="1:5" ht="21.75" customHeight="1">
      <c r="A70" s="64" t="s">
        <v>442</v>
      </c>
      <c r="B70" s="64" t="s">
        <v>443</v>
      </c>
      <c r="C70" s="59">
        <v>9.9</v>
      </c>
      <c r="D70" s="24">
        <v>0</v>
      </c>
      <c r="E70" s="58">
        <f t="shared" si="1"/>
        <v>0</v>
      </c>
    </row>
    <row r="71" spans="1:5" ht="21.75" customHeight="1">
      <c r="A71" s="64" t="s">
        <v>444</v>
      </c>
      <c r="B71" s="64" t="s">
        <v>445</v>
      </c>
      <c r="C71" s="59">
        <v>9.69</v>
      </c>
      <c r="D71" s="24">
        <v>0</v>
      </c>
      <c r="E71" s="58">
        <f t="shared" si="1"/>
        <v>0</v>
      </c>
    </row>
    <row r="72" spans="1:5" ht="21.75" customHeight="1">
      <c r="A72" s="21" t="s">
        <v>268</v>
      </c>
      <c r="B72" s="21" t="s">
        <v>269</v>
      </c>
      <c r="C72" s="22">
        <f>C74+C73</f>
        <v>335.35657500000002</v>
      </c>
      <c r="D72" s="22">
        <v>471.91233999999997</v>
      </c>
      <c r="E72" s="58">
        <f t="shared" si="1"/>
        <v>140.71957289043758</v>
      </c>
    </row>
    <row r="73" spans="1:5" ht="21.75" customHeight="1">
      <c r="A73" s="23" t="s">
        <v>270</v>
      </c>
      <c r="B73" s="23" t="s">
        <v>271</v>
      </c>
      <c r="C73" s="59">
        <v>80.756574999999998</v>
      </c>
      <c r="D73" s="24">
        <v>156.91234</v>
      </c>
      <c r="E73" s="58">
        <f t="shared" si="1"/>
        <v>194.30286636103625</v>
      </c>
    </row>
    <row r="74" spans="1:5" ht="21.75" customHeight="1">
      <c r="A74" s="23" t="s">
        <v>272</v>
      </c>
      <c r="B74" s="23" t="s">
        <v>273</v>
      </c>
      <c r="C74" s="59">
        <v>254.6</v>
      </c>
      <c r="D74" s="24">
        <v>315</v>
      </c>
      <c r="E74" s="58">
        <f t="shared" si="1"/>
        <v>123.7234878240377</v>
      </c>
    </row>
    <row r="75" spans="1:5" ht="21.75" customHeight="1">
      <c r="A75" s="21" t="s">
        <v>274</v>
      </c>
      <c r="B75" s="21" t="s">
        <v>275</v>
      </c>
      <c r="C75" s="22">
        <f>C76</f>
        <v>4.7</v>
      </c>
      <c r="D75" s="22">
        <v>4.5</v>
      </c>
      <c r="E75" s="58">
        <f t="shared" si="1"/>
        <v>95.744680851063819</v>
      </c>
    </row>
    <row r="76" spans="1:5" ht="21.75" customHeight="1">
      <c r="A76" s="23" t="s">
        <v>276</v>
      </c>
      <c r="B76" s="23" t="s">
        <v>277</v>
      </c>
      <c r="C76" s="59">
        <v>4.7</v>
      </c>
      <c r="D76" s="24">
        <v>4.5</v>
      </c>
      <c r="E76" s="58">
        <f t="shared" si="1"/>
        <v>95.744680851063819</v>
      </c>
    </row>
    <row r="77" spans="1:5" s="35" customFormat="1" ht="21.75" customHeight="1">
      <c r="A77" s="63" t="s">
        <v>447</v>
      </c>
      <c r="B77" s="63" t="s">
        <v>448</v>
      </c>
      <c r="C77" s="60">
        <f>C78</f>
        <v>2118.93181</v>
      </c>
      <c r="D77" s="22">
        <v>0</v>
      </c>
      <c r="E77" s="58">
        <f t="shared" si="1"/>
        <v>0</v>
      </c>
    </row>
    <row r="78" spans="1:5" ht="21.75" customHeight="1">
      <c r="A78" s="64" t="s">
        <v>449</v>
      </c>
      <c r="B78" s="64" t="s">
        <v>448</v>
      </c>
      <c r="C78" s="59">
        <v>2118.93181</v>
      </c>
      <c r="D78" s="24">
        <v>0</v>
      </c>
      <c r="E78" s="58">
        <f t="shared" si="1"/>
        <v>0</v>
      </c>
    </row>
    <row r="79" spans="1:5" ht="21.75" customHeight="1">
      <c r="A79" s="21" t="s">
        <v>278</v>
      </c>
      <c r="B79" s="21" t="s">
        <v>152</v>
      </c>
      <c r="C79" s="22">
        <f>C80+C82+C84+C86+C90+C93+C95</f>
        <v>1811.1649539999999</v>
      </c>
      <c r="D79" s="22">
        <v>1970.7790649999999</v>
      </c>
      <c r="E79" s="58">
        <f t="shared" si="1"/>
        <v>108.81278707648845</v>
      </c>
    </row>
    <row r="80" spans="1:5" ht="21.75" customHeight="1">
      <c r="A80" s="21" t="s">
        <v>279</v>
      </c>
      <c r="B80" s="21" t="s">
        <v>280</v>
      </c>
      <c r="C80" s="22">
        <f>C81</f>
        <v>0</v>
      </c>
      <c r="D80" s="22">
        <v>295</v>
      </c>
      <c r="E80" s="58">
        <v>0</v>
      </c>
    </row>
    <row r="81" spans="1:5" ht="21.75" customHeight="1">
      <c r="A81" s="23" t="s">
        <v>281</v>
      </c>
      <c r="B81" s="23" t="s">
        <v>282</v>
      </c>
      <c r="C81" s="24">
        <v>0</v>
      </c>
      <c r="D81" s="24">
        <v>295</v>
      </c>
      <c r="E81" s="58">
        <v>0</v>
      </c>
    </row>
    <row r="82" spans="1:5" ht="21.75" customHeight="1">
      <c r="A82" s="21" t="s">
        <v>283</v>
      </c>
      <c r="B82" s="21" t="s">
        <v>284</v>
      </c>
      <c r="C82" s="22">
        <f>C83</f>
        <v>235</v>
      </c>
      <c r="D82" s="22">
        <v>427.76990000000001</v>
      </c>
      <c r="E82" s="58">
        <f t="shared" si="1"/>
        <v>182.02974468085108</v>
      </c>
    </row>
    <row r="83" spans="1:5" ht="21.75" customHeight="1">
      <c r="A83" s="23" t="s">
        <v>285</v>
      </c>
      <c r="B83" s="23" t="s">
        <v>286</v>
      </c>
      <c r="C83" s="59">
        <v>235</v>
      </c>
      <c r="D83" s="24">
        <v>427.76990000000001</v>
      </c>
      <c r="E83" s="58">
        <f t="shared" si="1"/>
        <v>182.02974468085108</v>
      </c>
    </row>
    <row r="84" spans="1:5" ht="21.75" customHeight="1">
      <c r="A84" s="21" t="s">
        <v>287</v>
      </c>
      <c r="B84" s="21" t="s">
        <v>288</v>
      </c>
      <c r="C84" s="22">
        <f>C85</f>
        <v>41.561999999999998</v>
      </c>
      <c r="D84" s="22">
        <v>60</v>
      </c>
      <c r="E84" s="58">
        <f t="shared" si="1"/>
        <v>144.36263894903999</v>
      </c>
    </row>
    <row r="85" spans="1:5" ht="21.75" customHeight="1">
      <c r="A85" s="23" t="s">
        <v>289</v>
      </c>
      <c r="B85" s="23" t="s">
        <v>290</v>
      </c>
      <c r="C85" s="59">
        <v>41.561999999999998</v>
      </c>
      <c r="D85" s="24">
        <v>60</v>
      </c>
      <c r="E85" s="58">
        <f t="shared" si="1"/>
        <v>144.36263894903999</v>
      </c>
    </row>
    <row r="86" spans="1:5" ht="21.75" customHeight="1">
      <c r="A86" s="21" t="s">
        <v>291</v>
      </c>
      <c r="B86" s="21" t="s">
        <v>292</v>
      </c>
      <c r="C86" s="22">
        <f>C87+C88+C89</f>
        <v>238.08315099999999</v>
      </c>
      <c r="D86" s="22">
        <v>259.86331799999999</v>
      </c>
      <c r="E86" s="58">
        <f t="shared" si="1"/>
        <v>109.14813455236907</v>
      </c>
    </row>
    <row r="87" spans="1:5" ht="21.75" customHeight="1">
      <c r="A87" s="23" t="s">
        <v>293</v>
      </c>
      <c r="B87" s="23" t="s">
        <v>294</v>
      </c>
      <c r="C87" s="59">
        <v>63.668514999999999</v>
      </c>
      <c r="D87" s="24">
        <v>60.41742</v>
      </c>
      <c r="E87" s="58">
        <f t="shared" si="1"/>
        <v>94.893716305461183</v>
      </c>
    </row>
    <row r="88" spans="1:5" ht="21.75" customHeight="1">
      <c r="A88" s="23" t="s">
        <v>295</v>
      </c>
      <c r="B88" s="23" t="s">
        <v>296</v>
      </c>
      <c r="C88" s="59">
        <v>174.414636</v>
      </c>
      <c r="D88" s="24">
        <v>199.445898</v>
      </c>
      <c r="E88" s="58">
        <f t="shared" si="1"/>
        <v>114.35158343018874</v>
      </c>
    </row>
    <row r="89" spans="1:5" ht="21.75" customHeight="1">
      <c r="A89" s="23" t="s">
        <v>297</v>
      </c>
      <c r="B89" s="23" t="s">
        <v>298</v>
      </c>
      <c r="C89" s="24">
        <v>0</v>
      </c>
      <c r="D89" s="24">
        <v>0</v>
      </c>
      <c r="E89" s="58">
        <v>0</v>
      </c>
    </row>
    <row r="90" spans="1:5" ht="21.75" customHeight="1">
      <c r="A90" s="21" t="s">
        <v>299</v>
      </c>
      <c r="B90" s="21" t="s">
        <v>300</v>
      </c>
      <c r="C90" s="22">
        <f>C91+C92</f>
        <v>1006.961103</v>
      </c>
      <c r="D90" s="22">
        <v>926.84924699999999</v>
      </c>
      <c r="E90" s="58">
        <f t="shared" si="1"/>
        <v>92.044195574056843</v>
      </c>
    </row>
    <row r="91" spans="1:5" ht="21.75" customHeight="1">
      <c r="A91" s="23" t="s">
        <v>301</v>
      </c>
      <c r="B91" s="23" t="s">
        <v>302</v>
      </c>
      <c r="C91" s="59">
        <v>1006.020753</v>
      </c>
      <c r="D91" s="24">
        <v>926.84924699999999</v>
      </c>
      <c r="E91" s="58">
        <f t="shared" si="1"/>
        <v>92.130231333309283</v>
      </c>
    </row>
    <row r="92" spans="1:5" ht="21.75" customHeight="1">
      <c r="A92" s="64" t="s">
        <v>454</v>
      </c>
      <c r="B92" s="64" t="s">
        <v>455</v>
      </c>
      <c r="C92" s="59">
        <v>0.94035000000000002</v>
      </c>
      <c r="D92" s="24">
        <v>0</v>
      </c>
      <c r="E92" s="58">
        <f t="shared" si="1"/>
        <v>0</v>
      </c>
    </row>
    <row r="93" spans="1:5" ht="21.75" customHeight="1">
      <c r="A93" s="21" t="s">
        <v>303</v>
      </c>
      <c r="B93" s="21" t="s">
        <v>304</v>
      </c>
      <c r="C93" s="22">
        <f>C94</f>
        <v>5.3734000000000002</v>
      </c>
      <c r="D93" s="22">
        <v>1.2966</v>
      </c>
      <c r="E93" s="58">
        <f t="shared" si="1"/>
        <v>24.129973573528861</v>
      </c>
    </row>
    <row r="94" spans="1:5" ht="21.75" customHeight="1">
      <c r="A94" s="23" t="s">
        <v>305</v>
      </c>
      <c r="B94" s="23" t="s">
        <v>306</v>
      </c>
      <c r="C94" s="59">
        <v>5.3734000000000002</v>
      </c>
      <c r="D94" s="24">
        <v>1.2966</v>
      </c>
      <c r="E94" s="58">
        <f t="shared" si="1"/>
        <v>24.129973573528861</v>
      </c>
    </row>
    <row r="95" spans="1:5" s="35" customFormat="1" ht="21.75" customHeight="1">
      <c r="A95" s="21" t="s">
        <v>456</v>
      </c>
      <c r="B95" s="21" t="s">
        <v>457</v>
      </c>
      <c r="C95" s="60">
        <f>C96</f>
        <v>284.18529999999998</v>
      </c>
      <c r="D95" s="22">
        <v>0</v>
      </c>
      <c r="E95" s="58">
        <f t="shared" si="1"/>
        <v>0</v>
      </c>
    </row>
    <row r="96" spans="1:5" ht="21.75" customHeight="1">
      <c r="A96" s="23" t="s">
        <v>458</v>
      </c>
      <c r="B96" s="23" t="s">
        <v>457</v>
      </c>
      <c r="C96" s="59">
        <v>284.18529999999998</v>
      </c>
      <c r="D96" s="24">
        <v>0</v>
      </c>
      <c r="E96" s="58">
        <f t="shared" si="1"/>
        <v>0</v>
      </c>
    </row>
    <row r="97" spans="1:5" ht="21.75" customHeight="1">
      <c r="A97" s="21" t="s">
        <v>307</v>
      </c>
      <c r="B97" s="21" t="s">
        <v>153</v>
      </c>
      <c r="C97" s="22">
        <f>C98+C102+C100</f>
        <v>2311.52862</v>
      </c>
      <c r="D97" s="22">
        <v>3202.95048</v>
      </c>
      <c r="E97" s="58">
        <f t="shared" si="1"/>
        <v>138.56417144426271</v>
      </c>
    </row>
    <row r="98" spans="1:5" ht="21.75" customHeight="1">
      <c r="A98" s="21" t="s">
        <v>308</v>
      </c>
      <c r="B98" s="21" t="s">
        <v>309</v>
      </c>
      <c r="C98" s="22">
        <f>C99</f>
        <v>1215.4104070000001</v>
      </c>
      <c r="D98" s="22">
        <v>3174.2504800000002</v>
      </c>
      <c r="E98" s="58">
        <f t="shared" si="1"/>
        <v>261.16696563714714</v>
      </c>
    </row>
    <row r="99" spans="1:5" ht="21.75" customHeight="1">
      <c r="A99" s="23" t="s">
        <v>310</v>
      </c>
      <c r="B99" s="23" t="s">
        <v>311</v>
      </c>
      <c r="C99" s="59">
        <v>1215.4104070000001</v>
      </c>
      <c r="D99" s="24">
        <v>3174.2504800000002</v>
      </c>
      <c r="E99" s="58">
        <f t="shared" si="1"/>
        <v>261.16696563714714</v>
      </c>
    </row>
    <row r="100" spans="1:5" s="35" customFormat="1" ht="21.75" customHeight="1">
      <c r="A100" s="63" t="s">
        <v>459</v>
      </c>
      <c r="B100" s="63" t="s">
        <v>460</v>
      </c>
      <c r="C100" s="60">
        <f>C101</f>
        <v>1009.02755</v>
      </c>
      <c r="D100" s="22">
        <v>0</v>
      </c>
      <c r="E100" s="58">
        <f t="shared" si="1"/>
        <v>0</v>
      </c>
    </row>
    <row r="101" spans="1:5" ht="21.75" customHeight="1">
      <c r="A101" s="64" t="s">
        <v>461</v>
      </c>
      <c r="B101" s="64" t="s">
        <v>462</v>
      </c>
      <c r="C101" s="59">
        <v>1009.02755</v>
      </c>
      <c r="D101" s="24">
        <v>0</v>
      </c>
      <c r="E101" s="58">
        <f t="shared" si="1"/>
        <v>0</v>
      </c>
    </row>
    <row r="102" spans="1:5" ht="21.75" customHeight="1">
      <c r="A102" s="21" t="s">
        <v>312</v>
      </c>
      <c r="B102" s="21" t="s">
        <v>313</v>
      </c>
      <c r="C102" s="22">
        <f>C103</f>
        <v>87.090663000000006</v>
      </c>
      <c r="D102" s="22">
        <v>28.7</v>
      </c>
      <c r="E102" s="58">
        <f t="shared" si="1"/>
        <v>32.954164099083727</v>
      </c>
    </row>
    <row r="103" spans="1:5" ht="21.75" customHeight="1">
      <c r="A103" s="23" t="s">
        <v>314</v>
      </c>
      <c r="B103" s="23" t="s">
        <v>315</v>
      </c>
      <c r="C103" s="59">
        <v>87.090663000000006</v>
      </c>
      <c r="D103" s="24">
        <v>28.7</v>
      </c>
      <c r="E103" s="58">
        <f t="shared" si="1"/>
        <v>32.954164099083727</v>
      </c>
    </row>
    <row r="104" spans="1:5" ht="21.75" customHeight="1">
      <c r="A104" s="21" t="s">
        <v>316</v>
      </c>
      <c r="B104" s="21" t="s">
        <v>113</v>
      </c>
      <c r="C104" s="22">
        <f>C105+C109+C111+C113</f>
        <v>8855.8858749999999</v>
      </c>
      <c r="D104" s="22">
        <v>12671.489219999999</v>
      </c>
      <c r="E104" s="58">
        <f t="shared" si="1"/>
        <v>143.0855071853554</v>
      </c>
    </row>
    <row r="105" spans="1:5" ht="21.75" customHeight="1">
      <c r="A105" s="21" t="s">
        <v>317</v>
      </c>
      <c r="B105" s="21" t="s">
        <v>318</v>
      </c>
      <c r="C105" s="22">
        <f>C106+C107+C108</f>
        <v>1973.5404590000001</v>
      </c>
      <c r="D105" s="22">
        <v>4870.6555799999996</v>
      </c>
      <c r="E105" s="58">
        <f t="shared" si="1"/>
        <v>246.79785802151622</v>
      </c>
    </row>
    <row r="106" spans="1:5" ht="21.75" customHeight="1">
      <c r="A106" s="23" t="s">
        <v>319</v>
      </c>
      <c r="B106" s="23" t="s">
        <v>44</v>
      </c>
      <c r="C106" s="59">
        <v>154.06537399999999</v>
      </c>
      <c r="D106" s="24">
        <v>180.0933</v>
      </c>
      <c r="E106" s="58">
        <f t="shared" si="1"/>
        <v>116.89407900311201</v>
      </c>
    </row>
    <row r="107" spans="1:5" ht="21.75" customHeight="1">
      <c r="A107" s="23" t="s">
        <v>320</v>
      </c>
      <c r="B107" s="23" t="s">
        <v>321</v>
      </c>
      <c r="C107" s="59">
        <v>540.23099400000001</v>
      </c>
      <c r="D107" s="24">
        <v>679.79639999999995</v>
      </c>
      <c r="E107" s="58">
        <f t="shared" si="1"/>
        <v>125.83439446275086</v>
      </c>
    </row>
    <row r="108" spans="1:5" ht="21.75" customHeight="1">
      <c r="A108" s="23" t="s">
        <v>322</v>
      </c>
      <c r="B108" s="23" t="s">
        <v>323</v>
      </c>
      <c r="C108" s="59">
        <v>1279.244091</v>
      </c>
      <c r="D108" s="24">
        <v>4010.7658799999999</v>
      </c>
      <c r="E108" s="58">
        <f t="shared" si="1"/>
        <v>313.52623851986976</v>
      </c>
    </row>
    <row r="109" spans="1:5" ht="21.75" customHeight="1">
      <c r="A109" s="21" t="s">
        <v>324</v>
      </c>
      <c r="B109" s="21" t="s">
        <v>325</v>
      </c>
      <c r="C109" s="22">
        <f>C110</f>
        <v>3235.8315349999998</v>
      </c>
      <c r="D109" s="22">
        <v>7210.8336399999998</v>
      </c>
      <c r="E109" s="58">
        <f t="shared" si="1"/>
        <v>222.8432958268948</v>
      </c>
    </row>
    <row r="110" spans="1:5" ht="21.75" customHeight="1">
      <c r="A110" s="23" t="s">
        <v>326</v>
      </c>
      <c r="B110" s="23" t="s">
        <v>327</v>
      </c>
      <c r="C110" s="59">
        <v>3235.8315349999998</v>
      </c>
      <c r="D110" s="24">
        <v>7210.8336399999998</v>
      </c>
      <c r="E110" s="58">
        <f t="shared" si="1"/>
        <v>222.8432958268948</v>
      </c>
    </row>
    <row r="111" spans="1:5" ht="21.75" customHeight="1">
      <c r="A111" s="21" t="s">
        <v>328</v>
      </c>
      <c r="B111" s="21" t="s">
        <v>329</v>
      </c>
      <c r="C111" s="22">
        <f>C112</f>
        <v>2033.7828950000001</v>
      </c>
      <c r="D111" s="22">
        <v>590</v>
      </c>
      <c r="E111" s="58">
        <f t="shared" si="1"/>
        <v>29.009979455058794</v>
      </c>
    </row>
    <row r="112" spans="1:5" ht="21.75" customHeight="1">
      <c r="A112" s="23" t="s">
        <v>330</v>
      </c>
      <c r="B112" s="23" t="s">
        <v>329</v>
      </c>
      <c r="C112" s="59">
        <v>2033.7828950000001</v>
      </c>
      <c r="D112" s="24">
        <v>590</v>
      </c>
      <c r="E112" s="58">
        <f t="shared" si="1"/>
        <v>29.009979455058794</v>
      </c>
    </row>
    <row r="113" spans="1:5" s="35" customFormat="1" ht="21.75" customHeight="1">
      <c r="A113" s="63" t="s">
        <v>463</v>
      </c>
      <c r="B113" s="63" t="s">
        <v>464</v>
      </c>
      <c r="C113" s="60">
        <f>C114</f>
        <v>1612.730986</v>
      </c>
      <c r="D113" s="60">
        <f>D114</f>
        <v>0</v>
      </c>
      <c r="E113" s="58">
        <f t="shared" si="1"/>
        <v>0</v>
      </c>
    </row>
    <row r="114" spans="1:5" ht="21.75" customHeight="1">
      <c r="A114" s="64" t="s">
        <v>465</v>
      </c>
      <c r="B114" s="64" t="s">
        <v>464</v>
      </c>
      <c r="C114" s="59">
        <v>1612.730986</v>
      </c>
      <c r="D114" s="24">
        <v>0</v>
      </c>
      <c r="E114" s="58">
        <f t="shared" si="1"/>
        <v>0</v>
      </c>
    </row>
    <row r="115" spans="1:5" ht="21.75" customHeight="1">
      <c r="A115" s="21" t="s">
        <v>331</v>
      </c>
      <c r="B115" s="21" t="s">
        <v>154</v>
      </c>
      <c r="C115" s="22">
        <f>C116+C122+C126+C131+C135</f>
        <v>52555.197848999996</v>
      </c>
      <c r="D115" s="22">
        <v>22723.27533</v>
      </c>
      <c r="E115" s="58">
        <f t="shared" si="1"/>
        <v>43.236970385475146</v>
      </c>
    </row>
    <row r="116" spans="1:5" ht="21.75" customHeight="1">
      <c r="A116" s="21" t="s">
        <v>332</v>
      </c>
      <c r="B116" s="21" t="s">
        <v>333</v>
      </c>
      <c r="C116" s="22">
        <f>C117+C118+C119+C120+C121</f>
        <v>34351.192171000002</v>
      </c>
      <c r="D116" s="22">
        <f>D117+D118+D119+D120+D121</f>
        <v>8063.8470400000006</v>
      </c>
      <c r="E116" s="58">
        <f t="shared" si="1"/>
        <v>23.474722507033306</v>
      </c>
    </row>
    <row r="117" spans="1:5" ht="21.75" customHeight="1">
      <c r="A117" s="23" t="s">
        <v>334</v>
      </c>
      <c r="B117" s="23" t="s">
        <v>195</v>
      </c>
      <c r="C117" s="59">
        <v>590.13717899999995</v>
      </c>
      <c r="D117" s="24">
        <v>638.9538</v>
      </c>
      <c r="E117" s="58">
        <f t="shared" si="1"/>
        <v>108.27208024458328</v>
      </c>
    </row>
    <row r="118" spans="1:5" ht="21.75" customHeight="1">
      <c r="A118" s="64" t="s">
        <v>466</v>
      </c>
      <c r="B118" s="64" t="s">
        <v>467</v>
      </c>
      <c r="C118" s="59">
        <v>8.7200000000000006</v>
      </c>
      <c r="D118" s="24">
        <v>0</v>
      </c>
      <c r="E118" s="58">
        <f t="shared" si="1"/>
        <v>0</v>
      </c>
    </row>
    <row r="119" spans="1:5" ht="21.75" customHeight="1">
      <c r="A119" s="23" t="s">
        <v>335</v>
      </c>
      <c r="B119" s="23" t="s">
        <v>336</v>
      </c>
      <c r="C119" s="59">
        <v>391.49314099999998</v>
      </c>
      <c r="D119" s="24">
        <v>350.88324</v>
      </c>
      <c r="E119" s="58">
        <f t="shared" si="1"/>
        <v>89.626918904308468</v>
      </c>
    </row>
    <row r="120" spans="1:5" ht="21.75" customHeight="1">
      <c r="A120" s="64" t="s">
        <v>468</v>
      </c>
      <c r="B120" s="64" t="s">
        <v>469</v>
      </c>
      <c r="C120" s="59">
        <v>29.81</v>
      </c>
      <c r="D120" s="24">
        <v>0</v>
      </c>
      <c r="E120" s="58">
        <f t="shared" si="1"/>
        <v>0</v>
      </c>
    </row>
    <row r="121" spans="1:5" ht="21.75" customHeight="1">
      <c r="A121" s="23" t="s">
        <v>337</v>
      </c>
      <c r="B121" s="23" t="s">
        <v>338</v>
      </c>
      <c r="C121" s="59">
        <v>33331.031851</v>
      </c>
      <c r="D121" s="24">
        <v>7074.01</v>
      </c>
      <c r="E121" s="58">
        <f t="shared" si="1"/>
        <v>21.223495364989024</v>
      </c>
    </row>
    <row r="122" spans="1:5" ht="21.75" customHeight="1">
      <c r="A122" s="21" t="s">
        <v>339</v>
      </c>
      <c r="B122" s="21" t="s">
        <v>340</v>
      </c>
      <c r="C122" s="22">
        <f>C123+C124+C125</f>
        <v>2683.221</v>
      </c>
      <c r="D122" s="22">
        <v>4044.5701650000001</v>
      </c>
      <c r="E122" s="58">
        <f t="shared" si="1"/>
        <v>150.73563321843412</v>
      </c>
    </row>
    <row r="123" spans="1:5" ht="21.75" customHeight="1">
      <c r="A123" s="23" t="s">
        <v>341</v>
      </c>
      <c r="B123" s="23" t="s">
        <v>342</v>
      </c>
      <c r="C123" s="59">
        <v>31.05</v>
      </c>
      <c r="D123" s="24">
        <v>92.185000000000002</v>
      </c>
      <c r="E123" s="58">
        <f t="shared" si="1"/>
        <v>296.89210950080513</v>
      </c>
    </row>
    <row r="124" spans="1:5" ht="21.75" customHeight="1">
      <c r="A124" s="23" t="s">
        <v>343</v>
      </c>
      <c r="B124" s="23" t="s">
        <v>344</v>
      </c>
      <c r="C124" s="59">
        <v>694.60062000000005</v>
      </c>
      <c r="D124" s="24">
        <v>889.08199999999999</v>
      </c>
      <c r="E124" s="58">
        <f t="shared" si="1"/>
        <v>127.9990219415583</v>
      </c>
    </row>
    <row r="125" spans="1:5" ht="21.75" customHeight="1">
      <c r="A125" s="23" t="s">
        <v>345</v>
      </c>
      <c r="B125" s="23" t="s">
        <v>346</v>
      </c>
      <c r="C125" s="59">
        <v>1957.5703799999999</v>
      </c>
      <c r="D125" s="24">
        <v>3063.3031649999998</v>
      </c>
      <c r="E125" s="58">
        <f t="shared" si="1"/>
        <v>156.48495687802551</v>
      </c>
    </row>
    <row r="126" spans="1:5" ht="21.75" customHeight="1">
      <c r="A126" s="21" t="s">
        <v>347</v>
      </c>
      <c r="B126" s="21" t="s">
        <v>348</v>
      </c>
      <c r="C126" s="22">
        <f>C127+C128+C129+C130</f>
        <v>14375.902478</v>
      </c>
      <c r="D126" s="22">
        <v>9826.8581250000007</v>
      </c>
      <c r="E126" s="58">
        <f t="shared" si="1"/>
        <v>68.356460681605355</v>
      </c>
    </row>
    <row r="127" spans="1:5" ht="21.75" customHeight="1">
      <c r="A127" s="23" t="s">
        <v>349</v>
      </c>
      <c r="B127" s="23" t="s">
        <v>350</v>
      </c>
      <c r="C127" s="59">
        <v>331.49331899999999</v>
      </c>
      <c r="D127" s="24">
        <v>307.17770000000002</v>
      </c>
      <c r="E127" s="58">
        <f t="shared" si="1"/>
        <v>92.664823812029837</v>
      </c>
    </row>
    <row r="128" spans="1:5" ht="21.75" customHeight="1">
      <c r="A128" s="23" t="s">
        <v>351</v>
      </c>
      <c r="B128" s="23" t="s">
        <v>352</v>
      </c>
      <c r="C128" s="59">
        <v>6077</v>
      </c>
      <c r="D128" s="24">
        <v>3308.5475999999999</v>
      </c>
      <c r="E128" s="58">
        <f t="shared" si="1"/>
        <v>54.443765015632714</v>
      </c>
    </row>
    <row r="129" spans="1:5" ht="21.75" customHeight="1">
      <c r="A129" s="23" t="s">
        <v>353</v>
      </c>
      <c r="B129" s="23" t="s">
        <v>354</v>
      </c>
      <c r="C129" s="59">
        <v>0</v>
      </c>
      <c r="D129" s="24">
        <v>136.84</v>
      </c>
      <c r="E129" s="58">
        <v>0</v>
      </c>
    </row>
    <row r="130" spans="1:5" ht="21.75" customHeight="1">
      <c r="A130" s="23" t="s">
        <v>355</v>
      </c>
      <c r="B130" s="23" t="s">
        <v>356</v>
      </c>
      <c r="C130" s="59">
        <v>7967.4091589999998</v>
      </c>
      <c r="D130" s="24">
        <v>6074.2928250000004</v>
      </c>
      <c r="E130" s="58">
        <f t="shared" si="1"/>
        <v>76.239247963542439</v>
      </c>
    </row>
    <row r="131" spans="1:5" ht="21.75" customHeight="1">
      <c r="A131" s="21" t="s">
        <v>357</v>
      </c>
      <c r="B131" s="21" t="s">
        <v>358</v>
      </c>
      <c r="C131" s="22">
        <f>C132+C133+C134</f>
        <v>7.34</v>
      </c>
      <c r="D131" s="22">
        <v>788</v>
      </c>
      <c r="E131" s="58">
        <f t="shared" si="1"/>
        <v>10735.694822888285</v>
      </c>
    </row>
    <row r="132" spans="1:5" ht="21.75" customHeight="1">
      <c r="A132" s="23" t="s">
        <v>359</v>
      </c>
      <c r="B132" s="23" t="s">
        <v>360</v>
      </c>
      <c r="C132" s="59">
        <v>7.34</v>
      </c>
      <c r="D132" s="24">
        <v>68</v>
      </c>
      <c r="E132" s="58">
        <f t="shared" si="1"/>
        <v>926.43051771117177</v>
      </c>
    </row>
    <row r="133" spans="1:5" ht="21.75" customHeight="1">
      <c r="A133" s="23" t="s">
        <v>361</v>
      </c>
      <c r="B133" s="23" t="s">
        <v>362</v>
      </c>
      <c r="C133" s="24">
        <v>0</v>
      </c>
      <c r="D133" s="24">
        <v>720</v>
      </c>
      <c r="E133" s="58">
        <v>0</v>
      </c>
    </row>
    <row r="134" spans="1:5" ht="21.75" customHeight="1">
      <c r="A134" s="23" t="s">
        <v>363</v>
      </c>
      <c r="B134" s="23" t="s">
        <v>364</v>
      </c>
      <c r="C134" s="24">
        <v>0</v>
      </c>
      <c r="D134" s="24">
        <v>0</v>
      </c>
      <c r="E134" s="58">
        <v>0</v>
      </c>
    </row>
    <row r="135" spans="1:5" s="35" customFormat="1" ht="21.75" customHeight="1">
      <c r="A135" s="63" t="s">
        <v>470</v>
      </c>
      <c r="B135" s="63" t="s">
        <v>471</v>
      </c>
      <c r="C135" s="22">
        <f>C136</f>
        <v>1137.5422000000001</v>
      </c>
      <c r="D135" s="22">
        <f>D136</f>
        <v>0</v>
      </c>
      <c r="E135" s="58">
        <f t="shared" ref="E135:E164" si="2">D135/C135*100</f>
        <v>0</v>
      </c>
    </row>
    <row r="136" spans="1:5" ht="21.75" customHeight="1">
      <c r="A136" s="64" t="s">
        <v>472</v>
      </c>
      <c r="B136" s="64" t="s">
        <v>471</v>
      </c>
      <c r="C136" s="59">
        <v>1137.5422000000001</v>
      </c>
      <c r="D136" s="24">
        <v>0</v>
      </c>
      <c r="E136" s="58">
        <f t="shared" si="2"/>
        <v>0</v>
      </c>
    </row>
    <row r="137" spans="1:5" ht="21.75" customHeight="1">
      <c r="A137" s="21" t="s">
        <v>365</v>
      </c>
      <c r="B137" s="21" t="s">
        <v>155</v>
      </c>
      <c r="C137" s="90">
        <f>C138</f>
        <v>15.95011</v>
      </c>
      <c r="D137" s="90">
        <v>106.93309000000001</v>
      </c>
      <c r="E137" s="58">
        <f t="shared" si="2"/>
        <v>670.42227294984173</v>
      </c>
    </row>
    <row r="138" spans="1:5" ht="21.75" customHeight="1">
      <c r="A138" s="21" t="s">
        <v>366</v>
      </c>
      <c r="B138" s="21" t="s">
        <v>367</v>
      </c>
      <c r="C138" s="90">
        <f>C139</f>
        <v>15.95011</v>
      </c>
      <c r="D138" s="90">
        <v>106.93309000000001</v>
      </c>
      <c r="E138" s="58">
        <f t="shared" si="2"/>
        <v>670.42227294984173</v>
      </c>
    </row>
    <row r="139" spans="1:5" ht="21.75" customHeight="1">
      <c r="A139" s="23" t="s">
        <v>368</v>
      </c>
      <c r="B139" s="23" t="s">
        <v>369</v>
      </c>
      <c r="C139" s="59">
        <v>15.95011</v>
      </c>
      <c r="D139" s="91">
        <v>106.93309000000001</v>
      </c>
      <c r="E139" s="58">
        <f t="shared" si="2"/>
        <v>670.42227294984173</v>
      </c>
    </row>
    <row r="140" spans="1:5" ht="21.75" customHeight="1">
      <c r="A140" s="21" t="s">
        <v>370</v>
      </c>
      <c r="B140" s="21" t="s">
        <v>371</v>
      </c>
      <c r="C140" s="22">
        <f>C141</f>
        <v>83905.793999999994</v>
      </c>
      <c r="D140" s="22">
        <v>90366.718208999999</v>
      </c>
      <c r="E140" s="58">
        <f t="shared" si="2"/>
        <v>107.70021222729864</v>
      </c>
    </row>
    <row r="141" spans="1:5" ht="21.75" customHeight="1">
      <c r="A141" s="21" t="s">
        <v>372</v>
      </c>
      <c r="B141" s="21" t="s">
        <v>373</v>
      </c>
      <c r="C141" s="22">
        <f>C142</f>
        <v>83905.793999999994</v>
      </c>
      <c r="D141" s="22">
        <v>90366.718208999999</v>
      </c>
      <c r="E141" s="58">
        <f t="shared" si="2"/>
        <v>107.70021222729864</v>
      </c>
    </row>
    <row r="142" spans="1:5" ht="21.75" customHeight="1">
      <c r="A142" s="23" t="s">
        <v>374</v>
      </c>
      <c r="B142" s="23" t="s">
        <v>375</v>
      </c>
      <c r="C142" s="59">
        <v>83905.793999999994</v>
      </c>
      <c r="D142" s="24">
        <v>90366.718208999999</v>
      </c>
      <c r="E142" s="58">
        <f t="shared" si="2"/>
        <v>107.70021222729864</v>
      </c>
    </row>
    <row r="143" spans="1:5" ht="21.75" customHeight="1">
      <c r="A143" s="21" t="s">
        <v>376</v>
      </c>
      <c r="B143" s="21" t="s">
        <v>156</v>
      </c>
      <c r="C143" s="22">
        <f>C144</f>
        <v>6032.0560359999999</v>
      </c>
      <c r="D143" s="22">
        <v>22500</v>
      </c>
      <c r="E143" s="58">
        <f t="shared" si="2"/>
        <v>373.00714492235198</v>
      </c>
    </row>
    <row r="144" spans="1:5" ht="21.75" customHeight="1">
      <c r="A144" s="21" t="s">
        <v>377</v>
      </c>
      <c r="B144" s="21" t="s">
        <v>378</v>
      </c>
      <c r="C144" s="22">
        <f>C145</f>
        <v>6032.0560359999999</v>
      </c>
      <c r="D144" s="22">
        <v>22500</v>
      </c>
      <c r="E144" s="58">
        <f t="shared" si="2"/>
        <v>373.00714492235198</v>
      </c>
    </row>
    <row r="145" spans="1:5" ht="21.75" customHeight="1">
      <c r="A145" s="23" t="s">
        <v>379</v>
      </c>
      <c r="B145" s="23" t="s">
        <v>380</v>
      </c>
      <c r="C145" s="59">
        <v>6032.0560359999999</v>
      </c>
      <c r="D145" s="24">
        <v>22500</v>
      </c>
      <c r="E145" s="58">
        <f t="shared" si="2"/>
        <v>373.00714492235198</v>
      </c>
    </row>
    <row r="146" spans="1:5" ht="21.75" customHeight="1">
      <c r="A146" s="21" t="s">
        <v>381</v>
      </c>
      <c r="B146" s="21" t="s">
        <v>157</v>
      </c>
      <c r="C146" s="22">
        <f>C147</f>
        <v>552.64350000000002</v>
      </c>
      <c r="D146" s="22">
        <v>590.54669999999999</v>
      </c>
      <c r="E146" s="58">
        <f t="shared" si="2"/>
        <v>106.85852633750328</v>
      </c>
    </row>
    <row r="147" spans="1:5" ht="21.75" customHeight="1">
      <c r="A147" s="21" t="s">
        <v>382</v>
      </c>
      <c r="B147" s="21" t="s">
        <v>383</v>
      </c>
      <c r="C147" s="22">
        <f>C148+C149</f>
        <v>552.64350000000002</v>
      </c>
      <c r="D147" s="22">
        <v>590.54669999999999</v>
      </c>
      <c r="E147" s="58">
        <f t="shared" si="2"/>
        <v>106.85852633750328</v>
      </c>
    </row>
    <row r="148" spans="1:5" ht="21.75" customHeight="1">
      <c r="A148" s="23" t="s">
        <v>384</v>
      </c>
      <c r="B148" s="23" t="s">
        <v>385</v>
      </c>
      <c r="C148" s="59">
        <v>325.7235</v>
      </c>
      <c r="D148" s="24">
        <v>346.38670000000002</v>
      </c>
      <c r="E148" s="58">
        <f t="shared" si="2"/>
        <v>106.34378544992917</v>
      </c>
    </row>
    <row r="149" spans="1:5" ht="21.75" customHeight="1">
      <c r="A149" s="23" t="s">
        <v>386</v>
      </c>
      <c r="B149" s="23" t="s">
        <v>387</v>
      </c>
      <c r="C149" s="59">
        <v>226.92</v>
      </c>
      <c r="D149" s="24">
        <v>244.16</v>
      </c>
      <c r="E149" s="58">
        <f t="shared" si="2"/>
        <v>107.59739115106646</v>
      </c>
    </row>
    <row r="150" spans="1:5" ht="21.75" customHeight="1">
      <c r="A150" s="63" t="s">
        <v>473</v>
      </c>
      <c r="B150" s="63" t="s">
        <v>158</v>
      </c>
      <c r="C150" s="59">
        <f>C151</f>
        <v>37.182268999999998</v>
      </c>
      <c r="D150" s="24">
        <v>0</v>
      </c>
      <c r="E150" s="58">
        <f t="shared" si="2"/>
        <v>0</v>
      </c>
    </row>
    <row r="151" spans="1:5" ht="21.75" customHeight="1">
      <c r="A151" s="64" t="s">
        <v>474</v>
      </c>
      <c r="B151" s="64" t="s">
        <v>475</v>
      </c>
      <c r="C151" s="59">
        <f>C152</f>
        <v>37.182268999999998</v>
      </c>
      <c r="D151" s="24">
        <v>0</v>
      </c>
      <c r="E151" s="58">
        <f t="shared" si="2"/>
        <v>0</v>
      </c>
    </row>
    <row r="152" spans="1:5" ht="21.75" customHeight="1">
      <c r="A152" s="64" t="s">
        <v>476</v>
      </c>
      <c r="B152" s="64" t="s">
        <v>477</v>
      </c>
      <c r="C152" s="59">
        <v>37.182268999999998</v>
      </c>
      <c r="D152" s="24">
        <v>0</v>
      </c>
      <c r="E152" s="58">
        <f t="shared" si="2"/>
        <v>0</v>
      </c>
    </row>
    <row r="153" spans="1:5" ht="21.75" customHeight="1">
      <c r="A153" s="21" t="s">
        <v>388</v>
      </c>
      <c r="B153" s="21" t="s">
        <v>389</v>
      </c>
      <c r="C153" s="22">
        <f>C154</f>
        <v>0</v>
      </c>
      <c r="D153" s="22">
        <v>2000</v>
      </c>
      <c r="E153" s="58">
        <v>0</v>
      </c>
    </row>
    <row r="154" spans="1:5" ht="21.75" customHeight="1">
      <c r="A154" s="21" t="s">
        <v>388</v>
      </c>
      <c r="B154" s="21" t="s">
        <v>389</v>
      </c>
      <c r="C154" s="22">
        <f>C155</f>
        <v>0</v>
      </c>
      <c r="D154" s="22">
        <v>2000</v>
      </c>
      <c r="E154" s="58">
        <v>0</v>
      </c>
    </row>
    <row r="155" spans="1:5" ht="21.75" customHeight="1">
      <c r="A155" s="23" t="s">
        <v>388</v>
      </c>
      <c r="B155" s="23" t="s">
        <v>389</v>
      </c>
      <c r="C155" s="24">
        <v>0</v>
      </c>
      <c r="D155" s="24">
        <v>2000</v>
      </c>
      <c r="E155" s="58">
        <v>0</v>
      </c>
    </row>
    <row r="156" spans="1:5" ht="21.75" customHeight="1">
      <c r="A156" s="21" t="s">
        <v>390</v>
      </c>
      <c r="B156" s="21" t="s">
        <v>391</v>
      </c>
      <c r="C156" s="22">
        <f>C157</f>
        <v>1422.956858</v>
      </c>
      <c r="D156" s="22">
        <v>0</v>
      </c>
      <c r="E156" s="58">
        <f t="shared" si="2"/>
        <v>0</v>
      </c>
    </row>
    <row r="157" spans="1:5" ht="21.75" customHeight="1">
      <c r="A157" s="21" t="s">
        <v>392</v>
      </c>
      <c r="B157" s="21" t="s">
        <v>391</v>
      </c>
      <c r="C157" s="22">
        <f>C158</f>
        <v>1422.956858</v>
      </c>
      <c r="D157" s="22">
        <v>0</v>
      </c>
      <c r="E157" s="58">
        <f t="shared" si="2"/>
        <v>0</v>
      </c>
    </row>
    <row r="158" spans="1:5" ht="21.75" customHeight="1">
      <c r="A158" s="23" t="s">
        <v>393</v>
      </c>
      <c r="B158" s="23" t="s">
        <v>391</v>
      </c>
      <c r="C158" s="59">
        <v>1422.956858</v>
      </c>
      <c r="D158" s="24">
        <v>0</v>
      </c>
      <c r="E158" s="58">
        <f t="shared" si="2"/>
        <v>0</v>
      </c>
    </row>
    <row r="159" spans="1:5" ht="21.75" customHeight="1">
      <c r="A159" s="126" t="s">
        <v>46</v>
      </c>
      <c r="B159" s="126"/>
      <c r="C159" s="22">
        <f>C4+C25+C31+C34+C41+C79+C97+C104+C115+C137+C140+C143+C146+C153+C156+C150</f>
        <v>177804.587788</v>
      </c>
      <c r="D159" s="22">
        <v>179429.12941699999</v>
      </c>
      <c r="E159" s="58">
        <f t="shared" si="2"/>
        <v>100.9136668795841</v>
      </c>
    </row>
    <row r="160" spans="1:5" ht="21.75" customHeight="1">
      <c r="A160" s="126" t="s">
        <v>47</v>
      </c>
      <c r="B160" s="126"/>
      <c r="C160" s="22"/>
      <c r="D160" s="22"/>
      <c r="E160" s="58"/>
    </row>
    <row r="161" spans="1:5" ht="21.75" customHeight="1">
      <c r="A161" s="126" t="s">
        <v>48</v>
      </c>
      <c r="B161" s="126"/>
      <c r="C161" s="22"/>
      <c r="D161" s="22"/>
      <c r="E161" s="58"/>
    </row>
    <row r="162" spans="1:5" ht="21.75" customHeight="1">
      <c r="A162" s="126" t="s">
        <v>49</v>
      </c>
      <c r="B162" s="126"/>
      <c r="C162" s="22">
        <v>6014.47</v>
      </c>
      <c r="D162" s="22"/>
      <c r="E162" s="58">
        <f t="shared" si="2"/>
        <v>0</v>
      </c>
    </row>
    <row r="163" spans="1:5" ht="21.75" customHeight="1">
      <c r="A163" s="126" t="s">
        <v>50</v>
      </c>
      <c r="B163" s="126"/>
      <c r="C163" s="22">
        <v>6109.03</v>
      </c>
      <c r="D163" s="22">
        <v>5927.66</v>
      </c>
      <c r="E163" s="58">
        <f t="shared" si="2"/>
        <v>97.031116232855297</v>
      </c>
    </row>
    <row r="164" spans="1:5" ht="21.75" customHeight="1">
      <c r="A164" s="126" t="s">
        <v>36</v>
      </c>
      <c r="B164" s="126"/>
      <c r="C164" s="22">
        <f>C159+C160+C161+C162+C163</f>
        <v>189928.087788</v>
      </c>
      <c r="D164" s="22">
        <f>D159+D160+D161+D162+D163</f>
        <v>185356.78941699999</v>
      </c>
      <c r="E164" s="58">
        <f t="shared" si="2"/>
        <v>97.593142528711951</v>
      </c>
    </row>
  </sheetData>
  <mergeCells count="7">
    <mergeCell ref="A1:E1"/>
    <mergeCell ref="A162:B162"/>
    <mergeCell ref="A163:B163"/>
    <mergeCell ref="A164:B164"/>
    <mergeCell ref="A159:B159"/>
    <mergeCell ref="A160:B160"/>
    <mergeCell ref="A161:B161"/>
  </mergeCells>
  <phoneticPr fontId="12" type="noConversion"/>
  <pageMargins left="0.11811023622047245" right="0.17" top="0.11811023622047245" bottom="0.11811023622047245" header="0" footer="0"/>
  <pageSetup paperSize="9" orientation="portrait" r:id="rId1"/>
</worksheet>
</file>

<file path=xl/worksheets/sheet17.xml><?xml version="1.0" encoding="utf-8"?>
<worksheet xmlns="http://schemas.openxmlformats.org/spreadsheetml/2006/main" xmlns:r="http://schemas.openxmlformats.org/officeDocument/2006/relationships">
  <dimension ref="A1:E31"/>
  <sheetViews>
    <sheetView topLeftCell="A22" workbookViewId="0">
      <selection activeCell="D55" sqref="D55"/>
    </sheetView>
  </sheetViews>
  <sheetFormatPr defaultColWidth="10" defaultRowHeight="14.25"/>
  <cols>
    <col min="1" max="1" width="25" customWidth="1"/>
    <col min="2" max="2" width="19.5" style="70" customWidth="1"/>
    <col min="3" max="3" width="19.5" style="67" customWidth="1"/>
    <col min="4" max="4" width="19.5" customWidth="1"/>
    <col min="5" max="5" width="64.625" customWidth="1"/>
    <col min="6" max="6" width="9.75" customWidth="1"/>
  </cols>
  <sheetData>
    <row r="1" spans="1:5" ht="36.950000000000003" customHeight="1">
      <c r="A1" s="120" t="s">
        <v>16</v>
      </c>
      <c r="B1" s="120"/>
      <c r="C1" s="120"/>
      <c r="D1" s="120"/>
    </row>
    <row r="2" spans="1:5" ht="19.899999999999999" customHeight="1">
      <c r="A2" s="4"/>
      <c r="B2" s="4"/>
      <c r="C2" s="65"/>
      <c r="D2" s="5" t="s">
        <v>27</v>
      </c>
    </row>
    <row r="3" spans="1:5" ht="33.200000000000003" customHeight="1">
      <c r="A3" s="6" t="s">
        <v>38</v>
      </c>
      <c r="B3" s="6" t="s">
        <v>164</v>
      </c>
      <c r="C3" s="66" t="s">
        <v>165</v>
      </c>
      <c r="D3" s="6" t="s">
        <v>166</v>
      </c>
      <c r="E3" s="6" t="s">
        <v>51</v>
      </c>
    </row>
    <row r="4" spans="1:5" ht="25.7" customHeight="1">
      <c r="A4" s="10" t="s">
        <v>52</v>
      </c>
      <c r="B4" s="69">
        <f>B5+B6+B7+B8</f>
        <v>2409.4573049999999</v>
      </c>
      <c r="C4" s="27">
        <v>2291.9106660000002</v>
      </c>
      <c r="D4" s="27">
        <f>C4/B4*100</f>
        <v>95.121447524466518</v>
      </c>
      <c r="E4" s="14" t="s">
        <v>53</v>
      </c>
    </row>
    <row r="5" spans="1:5" ht="25.7" customHeight="1">
      <c r="A5" s="7" t="s">
        <v>54</v>
      </c>
      <c r="B5" s="69">
        <v>1392.4043999999999</v>
      </c>
      <c r="C5" s="27">
        <v>1222.3993</v>
      </c>
      <c r="D5" s="27">
        <f t="shared" ref="D5:D30" si="0">C5/B5*100</f>
        <v>87.790537002037638</v>
      </c>
      <c r="E5" s="14" t="s">
        <v>55</v>
      </c>
    </row>
    <row r="6" spans="1:5" ht="25.7" customHeight="1">
      <c r="A6" s="7" t="s">
        <v>56</v>
      </c>
      <c r="B6" s="69">
        <v>271.27999999999997</v>
      </c>
      <c r="C6" s="27">
        <v>280.328326</v>
      </c>
      <c r="D6" s="27">
        <f t="shared" si="0"/>
        <v>103.335419492775</v>
      </c>
      <c r="E6" s="14" t="s">
        <v>57</v>
      </c>
    </row>
    <row r="7" spans="1:5" ht="25.7" customHeight="1">
      <c r="A7" s="7" t="s">
        <v>58</v>
      </c>
      <c r="B7" s="69">
        <v>200.4804</v>
      </c>
      <c r="C7" s="27">
        <v>206.43719999999999</v>
      </c>
      <c r="D7" s="27">
        <f t="shared" si="0"/>
        <v>102.97126302621102</v>
      </c>
      <c r="E7" s="14" t="s">
        <v>59</v>
      </c>
    </row>
    <row r="8" spans="1:5" ht="25.7" customHeight="1">
      <c r="A8" s="7" t="s">
        <v>60</v>
      </c>
      <c r="B8" s="69">
        <v>545.29250500000001</v>
      </c>
      <c r="C8" s="27">
        <v>582.74584000000004</v>
      </c>
      <c r="D8" s="27">
        <f t="shared" si="0"/>
        <v>106.86848519951691</v>
      </c>
      <c r="E8" s="14" t="s">
        <v>61</v>
      </c>
    </row>
    <row r="9" spans="1:5" ht="25.7" customHeight="1">
      <c r="A9" s="10" t="s">
        <v>62</v>
      </c>
      <c r="B9" s="69">
        <f>B10+B11+B12+B13+B14+B15+B16+B17+B18+B19</f>
        <v>373.37633700000004</v>
      </c>
      <c r="C9" s="27">
        <v>402.75639999999999</v>
      </c>
      <c r="D9" s="27">
        <f t="shared" si="0"/>
        <v>107.86875334309147</v>
      </c>
      <c r="E9" s="14" t="s">
        <v>63</v>
      </c>
    </row>
    <row r="10" spans="1:5" ht="25.7" customHeight="1">
      <c r="A10" s="7" t="s">
        <v>64</v>
      </c>
      <c r="B10" s="69">
        <v>305.52466600000002</v>
      </c>
      <c r="C10" s="27">
        <v>327.21640000000002</v>
      </c>
      <c r="D10" s="27">
        <f t="shared" si="0"/>
        <v>107.09983068928386</v>
      </c>
      <c r="E10" s="14" t="s">
        <v>65</v>
      </c>
    </row>
    <row r="11" spans="1:5" ht="25.7" customHeight="1">
      <c r="A11" s="7" t="s">
        <v>66</v>
      </c>
      <c r="B11" s="69">
        <v>0</v>
      </c>
      <c r="C11" s="27">
        <v>0.3</v>
      </c>
      <c r="D11" s="27">
        <v>0</v>
      </c>
      <c r="E11" s="14" t="s">
        <v>67</v>
      </c>
    </row>
    <row r="12" spans="1:5" ht="25.7" customHeight="1">
      <c r="A12" s="7" t="s">
        <v>68</v>
      </c>
      <c r="B12" s="69">
        <v>0.38100000000000001</v>
      </c>
      <c r="C12" s="27">
        <v>0.3</v>
      </c>
      <c r="D12" s="27">
        <f t="shared" si="0"/>
        <v>78.740157480314949</v>
      </c>
      <c r="E12" s="14" t="s">
        <v>69</v>
      </c>
    </row>
    <row r="13" spans="1:5" ht="25.7" customHeight="1">
      <c r="A13" s="7" t="s">
        <v>70</v>
      </c>
      <c r="B13" s="69">
        <v>0</v>
      </c>
      <c r="C13" s="27">
        <v>0</v>
      </c>
      <c r="D13" s="27">
        <v>0</v>
      </c>
      <c r="E13" s="14" t="s">
        <v>71</v>
      </c>
    </row>
    <row r="14" spans="1:5" ht="25.7" customHeight="1">
      <c r="A14" s="7" t="s">
        <v>72</v>
      </c>
      <c r="B14" s="69">
        <v>0</v>
      </c>
      <c r="C14" s="27">
        <v>0</v>
      </c>
      <c r="D14" s="27">
        <v>0</v>
      </c>
      <c r="E14" s="14" t="s">
        <v>73</v>
      </c>
    </row>
    <row r="15" spans="1:5" ht="25.7" customHeight="1">
      <c r="A15" s="7" t="s">
        <v>74</v>
      </c>
      <c r="B15" s="69">
        <v>28.012288000000002</v>
      </c>
      <c r="C15" s="27">
        <v>35.299999999999997</v>
      </c>
      <c r="D15" s="27">
        <f t="shared" si="0"/>
        <v>126.01612549464005</v>
      </c>
      <c r="E15" s="14" t="s">
        <v>75</v>
      </c>
    </row>
    <row r="16" spans="1:5" ht="25.7" customHeight="1">
      <c r="A16" s="7" t="s">
        <v>76</v>
      </c>
      <c r="B16" s="69">
        <v>0</v>
      </c>
      <c r="C16" s="27">
        <v>0</v>
      </c>
      <c r="D16" s="27">
        <v>0</v>
      </c>
      <c r="E16" s="14" t="s">
        <v>77</v>
      </c>
    </row>
    <row r="17" spans="1:5" ht="25.7" customHeight="1">
      <c r="A17" s="7" t="s">
        <v>78</v>
      </c>
      <c r="B17" s="69">
        <v>12.348383</v>
      </c>
      <c r="C17" s="27">
        <v>13</v>
      </c>
      <c r="D17" s="27">
        <f t="shared" si="0"/>
        <v>105.27694192834802</v>
      </c>
      <c r="E17" s="14" t="s">
        <v>79</v>
      </c>
    </row>
    <row r="18" spans="1:5" ht="25.7" customHeight="1">
      <c r="A18" s="7" t="s">
        <v>80</v>
      </c>
      <c r="B18" s="69">
        <v>27.11</v>
      </c>
      <c r="C18" s="27">
        <v>25.2</v>
      </c>
      <c r="D18" s="27">
        <f t="shared" si="0"/>
        <v>92.954629288085584</v>
      </c>
      <c r="E18" s="14" t="s">
        <v>81</v>
      </c>
    </row>
    <row r="19" spans="1:5" ht="25.7" customHeight="1">
      <c r="A19" s="7" t="s">
        <v>82</v>
      </c>
      <c r="B19" s="69">
        <v>0</v>
      </c>
      <c r="C19" s="27">
        <v>1.44</v>
      </c>
      <c r="D19" s="27">
        <v>0</v>
      </c>
      <c r="E19" s="14" t="s">
        <v>83</v>
      </c>
    </row>
    <row r="20" spans="1:5" ht="25.7" customHeight="1">
      <c r="A20" s="10" t="s">
        <v>84</v>
      </c>
      <c r="B20" s="69">
        <f>B21+B22</f>
        <v>7.6147</v>
      </c>
      <c r="C20" s="27">
        <v>12</v>
      </c>
      <c r="D20" s="27">
        <f t="shared" si="0"/>
        <v>157.58992475081092</v>
      </c>
      <c r="E20" s="14" t="s">
        <v>85</v>
      </c>
    </row>
    <row r="21" spans="1:5" ht="25.7" customHeight="1">
      <c r="A21" s="7" t="s">
        <v>86</v>
      </c>
      <c r="B21" s="69">
        <v>7.6147</v>
      </c>
      <c r="C21" s="27">
        <v>12</v>
      </c>
      <c r="D21" s="27">
        <f t="shared" si="0"/>
        <v>157.58992475081092</v>
      </c>
      <c r="E21" s="14" t="s">
        <v>87</v>
      </c>
    </row>
    <row r="22" spans="1:5" ht="25.7" customHeight="1">
      <c r="A22" s="7" t="s">
        <v>88</v>
      </c>
      <c r="B22" s="69">
        <v>0</v>
      </c>
      <c r="C22" s="27">
        <v>0</v>
      </c>
      <c r="D22" s="27">
        <v>0</v>
      </c>
      <c r="E22" s="14" t="s">
        <v>89</v>
      </c>
    </row>
    <row r="23" spans="1:5" ht="25.7" customHeight="1">
      <c r="A23" s="10" t="s">
        <v>90</v>
      </c>
      <c r="B23" s="69">
        <f>B24+B25</f>
        <v>4176.3212320000002</v>
      </c>
      <c r="C23" s="27">
        <v>4369.0794729999998</v>
      </c>
      <c r="D23" s="27">
        <f t="shared" si="0"/>
        <v>104.6155032214246</v>
      </c>
      <c r="E23" s="14" t="s">
        <v>91</v>
      </c>
    </row>
    <row r="24" spans="1:5" ht="25.7" customHeight="1">
      <c r="A24" s="7" t="s">
        <v>92</v>
      </c>
      <c r="B24" s="69">
        <v>3914.1828209999999</v>
      </c>
      <c r="C24" s="27">
        <v>4048.4362729999998</v>
      </c>
      <c r="D24" s="27">
        <f t="shared" si="0"/>
        <v>103.42992287635917</v>
      </c>
      <c r="E24" s="14" t="s">
        <v>93</v>
      </c>
    </row>
    <row r="25" spans="1:5" ht="25.7" customHeight="1">
      <c r="A25" s="7" t="s">
        <v>94</v>
      </c>
      <c r="B25" s="69">
        <v>262.13841100000002</v>
      </c>
      <c r="C25" s="27">
        <v>320.64319999999998</v>
      </c>
      <c r="D25" s="27">
        <f t="shared" si="0"/>
        <v>122.31828169584806</v>
      </c>
      <c r="E25" s="14" t="s">
        <v>95</v>
      </c>
    </row>
    <row r="26" spans="1:5" ht="25.7" customHeight="1">
      <c r="A26" s="10" t="s">
        <v>96</v>
      </c>
      <c r="B26" s="69">
        <f>B27</f>
        <v>10.286098000000001</v>
      </c>
      <c r="C26" s="27">
        <v>12.64</v>
      </c>
      <c r="D26" s="27">
        <f t="shared" si="0"/>
        <v>122.88430462163591</v>
      </c>
      <c r="E26" s="14" t="s">
        <v>97</v>
      </c>
    </row>
    <row r="27" spans="1:5" ht="25.7" customHeight="1">
      <c r="A27" s="7" t="s">
        <v>98</v>
      </c>
      <c r="B27" s="69">
        <v>10.286098000000001</v>
      </c>
      <c r="C27" s="27">
        <v>12.64</v>
      </c>
      <c r="D27" s="27">
        <f t="shared" si="0"/>
        <v>122.88430462163591</v>
      </c>
      <c r="E27" s="14" t="s">
        <v>99</v>
      </c>
    </row>
    <row r="28" spans="1:5" ht="25.7" customHeight="1">
      <c r="A28" s="10" t="s">
        <v>100</v>
      </c>
      <c r="B28" s="69">
        <v>150.43675500000001</v>
      </c>
      <c r="C28" s="27">
        <v>197.44800000000001</v>
      </c>
      <c r="D28" s="27">
        <f t="shared" si="0"/>
        <v>131.24983984133399</v>
      </c>
      <c r="E28" s="14" t="s">
        <v>101</v>
      </c>
    </row>
    <row r="29" spans="1:5" ht="25.7" customHeight="1">
      <c r="A29" s="7" t="s">
        <v>102</v>
      </c>
      <c r="B29" s="69">
        <v>0</v>
      </c>
      <c r="C29" s="27">
        <v>197.44800000000001</v>
      </c>
      <c r="D29" s="27">
        <v>0</v>
      </c>
      <c r="E29" s="14" t="s">
        <v>103</v>
      </c>
    </row>
    <row r="30" spans="1:5" ht="25.7" customHeight="1">
      <c r="A30" s="10" t="s">
        <v>104</v>
      </c>
      <c r="B30" s="69">
        <f>B4+B9+B20+B23+B26+B28</f>
        <v>7127.4924269999992</v>
      </c>
      <c r="C30" s="27">
        <v>7285.8345390000004</v>
      </c>
      <c r="D30" s="27">
        <f t="shared" si="0"/>
        <v>102.2215682951858</v>
      </c>
      <c r="E30" s="14"/>
    </row>
    <row r="31" spans="1:5" ht="31.35" customHeight="1">
      <c r="A31" s="122" t="s">
        <v>394</v>
      </c>
      <c r="B31" s="122"/>
      <c r="C31" s="122"/>
      <c r="D31" s="122"/>
      <c r="E31" s="122"/>
    </row>
  </sheetData>
  <mergeCells count="2">
    <mergeCell ref="A1:D1"/>
    <mergeCell ref="A31:E31"/>
  </mergeCells>
  <phoneticPr fontId="12" type="noConversion"/>
  <pageMargins left="1.26" right="0.15748031496062992" top="0.19685039370078741" bottom="0.23622047244094491" header="0" footer="0"/>
  <pageSetup paperSize="9" scale="65" orientation="landscape" r:id="rId1"/>
</worksheet>
</file>

<file path=xl/worksheets/sheet18.xml><?xml version="1.0" encoding="utf-8"?>
<worksheet xmlns="http://schemas.openxmlformats.org/spreadsheetml/2006/main" xmlns:r="http://schemas.openxmlformats.org/officeDocument/2006/relationships">
  <dimension ref="A1:D7"/>
  <sheetViews>
    <sheetView workbookViewId="0">
      <selection activeCell="C5" sqref="C5"/>
    </sheetView>
  </sheetViews>
  <sheetFormatPr defaultColWidth="10" defaultRowHeight="13.5"/>
  <cols>
    <col min="1" max="1" width="40.125" customWidth="1"/>
    <col min="2" max="4" width="19.5" customWidth="1"/>
    <col min="5" max="5" width="9.75" customWidth="1"/>
  </cols>
  <sheetData>
    <row r="1" spans="1:4" ht="36.950000000000003" customHeight="1">
      <c r="A1" s="120" t="s">
        <v>17</v>
      </c>
      <c r="B1" s="120"/>
      <c r="C1" s="120"/>
      <c r="D1" s="120"/>
    </row>
    <row r="2" spans="1:4" ht="19.899999999999999" customHeight="1">
      <c r="A2" s="4"/>
      <c r="B2" s="4"/>
      <c r="C2" s="5"/>
      <c r="D2" s="5" t="s">
        <v>27</v>
      </c>
    </row>
    <row r="3" spans="1:4" ht="33.200000000000003" customHeight="1">
      <c r="A3" s="6" t="s">
        <v>106</v>
      </c>
      <c r="B3" s="6" t="s">
        <v>164</v>
      </c>
      <c r="C3" s="6" t="s">
        <v>165</v>
      </c>
      <c r="D3" s="6" t="s">
        <v>166</v>
      </c>
    </row>
    <row r="4" spans="1:4" ht="25.7" customHeight="1">
      <c r="A4" s="7" t="s">
        <v>107</v>
      </c>
      <c r="B4" s="8">
        <v>1147.7524000000001</v>
      </c>
      <c r="C4" s="24"/>
      <c r="D4" s="27"/>
    </row>
    <row r="5" spans="1:4" ht="25.7" customHeight="1">
      <c r="A5" s="7" t="s">
        <v>108</v>
      </c>
      <c r="B5" s="8">
        <v>388.98998999999998</v>
      </c>
      <c r="C5" s="9">
        <v>729.71</v>
      </c>
      <c r="D5" s="27">
        <f>C5/B5*100</f>
        <v>187.59094546366094</v>
      </c>
    </row>
    <row r="6" spans="1:4" ht="25.7" customHeight="1">
      <c r="A6" s="7"/>
      <c r="B6" s="8"/>
      <c r="C6" s="9"/>
      <c r="D6" s="27"/>
    </row>
    <row r="7" spans="1:4" ht="25.7" customHeight="1">
      <c r="A7" s="10" t="s">
        <v>109</v>
      </c>
      <c r="B7" s="8">
        <f>B4+B5</f>
        <v>1536.7423900000001</v>
      </c>
      <c r="C7" s="8">
        <f>C4+C5</f>
        <v>729.71</v>
      </c>
      <c r="D7" s="27">
        <f t="shared" ref="D7" si="0">C7/B7*100</f>
        <v>47.484211065460357</v>
      </c>
    </row>
  </sheetData>
  <mergeCells count="1">
    <mergeCell ref="A1:D1"/>
  </mergeCells>
  <phoneticPr fontId="12" type="noConversion"/>
  <pageMargins left="1.29" right="0.74803149606299213" top="0.27559055118110237" bottom="0.27559055118110237" header="0" footer="0"/>
  <pageSetup paperSize="9" orientation="landscape" r:id="rId1"/>
</worksheet>
</file>

<file path=xl/worksheets/sheet19.xml><?xml version="1.0" encoding="utf-8"?>
<worksheet xmlns="http://schemas.openxmlformats.org/spreadsheetml/2006/main" xmlns:r="http://schemas.openxmlformats.org/officeDocument/2006/relationships">
  <dimension ref="A1:E19"/>
  <sheetViews>
    <sheetView workbookViewId="0">
      <selection activeCell="G27" sqref="G27"/>
    </sheetView>
  </sheetViews>
  <sheetFormatPr defaultColWidth="10" defaultRowHeight="13.5"/>
  <cols>
    <col min="1" max="1" width="10.875" style="26" customWidth="1"/>
    <col min="2" max="2" width="46.625" style="26" customWidth="1"/>
    <col min="3" max="5" width="19.5" style="26" customWidth="1"/>
    <col min="6" max="8" width="9.75" style="26" customWidth="1"/>
    <col min="9" max="16384" width="10" style="26"/>
  </cols>
  <sheetData>
    <row r="1" spans="1:5" ht="21.75">
      <c r="A1" s="120" t="s">
        <v>18</v>
      </c>
      <c r="B1" s="120"/>
      <c r="C1" s="120"/>
      <c r="D1" s="120"/>
      <c r="E1" s="120"/>
    </row>
    <row r="2" spans="1:5" ht="14.25">
      <c r="B2" s="4"/>
      <c r="C2" s="4"/>
      <c r="D2" s="4"/>
      <c r="E2" s="5" t="s">
        <v>27</v>
      </c>
    </row>
    <row r="3" spans="1:5" ht="28.5">
      <c r="A3" s="6" t="s">
        <v>37</v>
      </c>
      <c r="B3" s="6" t="s">
        <v>38</v>
      </c>
      <c r="C3" s="6" t="s">
        <v>164</v>
      </c>
      <c r="D3" s="6" t="s">
        <v>165</v>
      </c>
      <c r="E3" s="6" t="s">
        <v>166</v>
      </c>
    </row>
    <row r="4" spans="1:5" s="35" customFormat="1" ht="24" customHeight="1">
      <c r="A4" s="77" t="s">
        <v>221</v>
      </c>
      <c r="B4" s="77" t="s">
        <v>110</v>
      </c>
      <c r="C4" s="72">
        <f>C5</f>
        <v>0.06</v>
      </c>
      <c r="D4" s="109">
        <v>0</v>
      </c>
      <c r="E4" s="109">
        <v>0</v>
      </c>
    </row>
    <row r="5" spans="1:5" s="35" customFormat="1" ht="24" customHeight="1">
      <c r="A5" s="77" t="s">
        <v>478</v>
      </c>
      <c r="B5" s="77" t="s">
        <v>111</v>
      </c>
      <c r="C5" s="72">
        <f>C6</f>
        <v>0.06</v>
      </c>
      <c r="D5" s="109">
        <v>0</v>
      </c>
      <c r="E5" s="109">
        <v>0</v>
      </c>
    </row>
    <row r="6" spans="1:5" ht="24" customHeight="1">
      <c r="A6" s="71" t="s">
        <v>479</v>
      </c>
      <c r="B6" s="71" t="s">
        <v>112</v>
      </c>
      <c r="C6" s="73">
        <v>0.06</v>
      </c>
      <c r="D6" s="109">
        <v>0</v>
      </c>
      <c r="E6" s="109">
        <v>0</v>
      </c>
    </row>
    <row r="7" spans="1:5" ht="24" customHeight="1">
      <c r="A7" s="74" t="s">
        <v>316</v>
      </c>
      <c r="B7" s="74" t="s">
        <v>113</v>
      </c>
      <c r="C7" s="72">
        <f>C8</f>
        <v>776.97218999999996</v>
      </c>
      <c r="D7" s="22">
        <v>729.71019999999999</v>
      </c>
      <c r="E7" s="58">
        <f>D7/C7*100</f>
        <v>93.917158090304369</v>
      </c>
    </row>
    <row r="8" spans="1:5" ht="24" customHeight="1">
      <c r="A8" s="74" t="s">
        <v>395</v>
      </c>
      <c r="B8" s="74" t="s">
        <v>114</v>
      </c>
      <c r="C8" s="72">
        <f>C9+C10+C11</f>
        <v>776.97218999999996</v>
      </c>
      <c r="D8" s="22">
        <v>729.71019999999999</v>
      </c>
      <c r="E8" s="58">
        <f t="shared" ref="E8:E19" si="0">D8/C8*100</f>
        <v>93.917158090304369</v>
      </c>
    </row>
    <row r="9" spans="1:5" ht="24" customHeight="1">
      <c r="A9" s="75" t="s">
        <v>396</v>
      </c>
      <c r="B9" s="75" t="s">
        <v>115</v>
      </c>
      <c r="C9" s="73">
        <v>208.17339000000001</v>
      </c>
      <c r="D9" s="24">
        <v>276.75810000000001</v>
      </c>
      <c r="E9" s="58">
        <f t="shared" si="0"/>
        <v>132.94595433162709</v>
      </c>
    </row>
    <row r="10" spans="1:5" ht="24" customHeight="1">
      <c r="A10" s="71" t="s">
        <v>480</v>
      </c>
      <c r="B10" s="71" t="s">
        <v>481</v>
      </c>
      <c r="C10" s="73">
        <v>88.267499999999998</v>
      </c>
      <c r="D10" s="24">
        <v>0</v>
      </c>
      <c r="E10" s="58">
        <f t="shared" si="0"/>
        <v>0</v>
      </c>
    </row>
    <row r="11" spans="1:5" ht="24" customHeight="1">
      <c r="A11" s="75" t="s">
        <v>397</v>
      </c>
      <c r="B11" s="75" t="s">
        <v>116</v>
      </c>
      <c r="C11" s="73">
        <v>480.53129999999999</v>
      </c>
      <c r="D11" s="24">
        <v>452.95209999999997</v>
      </c>
      <c r="E11" s="58">
        <f t="shared" si="0"/>
        <v>94.260686036476699</v>
      </c>
    </row>
    <row r="12" spans="1:5" ht="24" customHeight="1">
      <c r="A12" s="74" t="s">
        <v>390</v>
      </c>
      <c r="B12" s="74" t="s">
        <v>391</v>
      </c>
      <c r="C12" s="72">
        <f>C14</f>
        <v>30</v>
      </c>
      <c r="D12" s="22">
        <v>0</v>
      </c>
      <c r="E12" s="58">
        <f t="shared" si="0"/>
        <v>0</v>
      </c>
    </row>
    <row r="13" spans="1:5" ht="24" customHeight="1">
      <c r="A13" s="74" t="s">
        <v>392</v>
      </c>
      <c r="B13" s="74" t="s">
        <v>391</v>
      </c>
      <c r="C13" s="72">
        <f>C14+C16</f>
        <v>30</v>
      </c>
      <c r="D13" s="22">
        <v>0</v>
      </c>
      <c r="E13" s="58">
        <f t="shared" si="0"/>
        <v>0</v>
      </c>
    </row>
    <row r="14" spans="1:5" ht="24" customHeight="1">
      <c r="A14" s="71" t="s">
        <v>482</v>
      </c>
      <c r="B14" s="71" t="s">
        <v>483</v>
      </c>
      <c r="C14" s="72">
        <f>C15</f>
        <v>30</v>
      </c>
      <c r="D14" s="22">
        <f>D15</f>
        <v>0</v>
      </c>
      <c r="E14" s="58">
        <f t="shared" si="0"/>
        <v>0</v>
      </c>
    </row>
    <row r="15" spans="1:5" ht="24" customHeight="1">
      <c r="A15" s="71" t="s">
        <v>484</v>
      </c>
      <c r="B15" s="71" t="s">
        <v>485</v>
      </c>
      <c r="C15" s="73">
        <v>30</v>
      </c>
      <c r="D15" s="22">
        <v>0</v>
      </c>
      <c r="E15" s="58">
        <f t="shared" si="0"/>
        <v>0</v>
      </c>
    </row>
    <row r="16" spans="1:5" ht="24" customHeight="1">
      <c r="A16" s="75" t="s">
        <v>393</v>
      </c>
      <c r="B16" s="75" t="s">
        <v>391</v>
      </c>
      <c r="C16" s="8">
        <v>0</v>
      </c>
      <c r="D16" s="24">
        <v>0</v>
      </c>
      <c r="E16" s="58">
        <v>0</v>
      </c>
    </row>
    <row r="17" spans="1:5" ht="24" customHeight="1">
      <c r="A17" s="126" t="s">
        <v>47</v>
      </c>
      <c r="B17" s="126"/>
      <c r="C17" s="24"/>
      <c r="D17" s="76"/>
      <c r="E17" s="58"/>
    </row>
    <row r="18" spans="1:5" ht="24" customHeight="1">
      <c r="A18" s="126" t="s">
        <v>49</v>
      </c>
      <c r="B18" s="126"/>
      <c r="C18" s="22">
        <v>729.71</v>
      </c>
      <c r="D18" s="22">
        <v>0</v>
      </c>
      <c r="E18" s="58">
        <f t="shared" si="0"/>
        <v>0</v>
      </c>
    </row>
    <row r="19" spans="1:5" ht="24" customHeight="1">
      <c r="A19" s="126" t="s">
        <v>117</v>
      </c>
      <c r="B19" s="126"/>
      <c r="C19" s="22">
        <f>C4+C7+C12+C17+C18</f>
        <v>1536.7421899999999</v>
      </c>
      <c r="D19" s="22">
        <v>729.71019999999999</v>
      </c>
      <c r="E19" s="58">
        <f t="shared" si="0"/>
        <v>47.484230259859004</v>
      </c>
    </row>
  </sheetData>
  <mergeCells count="4">
    <mergeCell ref="A18:B18"/>
    <mergeCell ref="A19:B19"/>
    <mergeCell ref="A1:E1"/>
    <mergeCell ref="A17:B17"/>
  </mergeCells>
  <phoneticPr fontId="12" type="noConversion"/>
  <pageMargins left="1.1200000000000001" right="0.11800000071525574" top="0.11800000071525574" bottom="0.11800000071525574" header="0" footer="0"/>
  <pageSetup paperSize="9" orientation="landscape" r:id="rId1"/>
</worksheet>
</file>

<file path=xl/worksheets/sheet2.xml><?xml version="1.0" encoding="utf-8"?>
<worksheet xmlns="http://schemas.openxmlformats.org/spreadsheetml/2006/main" xmlns:r="http://schemas.openxmlformats.org/officeDocument/2006/relationships">
  <dimension ref="A1:E12"/>
  <sheetViews>
    <sheetView workbookViewId="0">
      <selection activeCell="E8" sqref="E8"/>
    </sheetView>
  </sheetViews>
  <sheetFormatPr defaultColWidth="10" defaultRowHeight="13.5"/>
  <cols>
    <col min="1" max="1" width="40.125" customWidth="1"/>
    <col min="2" max="5" width="19.5" customWidth="1"/>
    <col min="6" max="6" width="9.75" customWidth="1"/>
  </cols>
  <sheetData>
    <row r="1" spans="1:5" ht="36.950000000000003" customHeight="1">
      <c r="A1" s="120" t="s">
        <v>1</v>
      </c>
      <c r="B1" s="120"/>
      <c r="C1" s="120"/>
      <c r="D1" s="120"/>
      <c r="E1" s="120"/>
    </row>
    <row r="2" spans="1:5" ht="19.899999999999999" customHeight="1">
      <c r="A2" s="4"/>
      <c r="B2" s="4"/>
      <c r="C2" s="4"/>
      <c r="D2" s="5"/>
      <c r="E2" s="5" t="s">
        <v>27</v>
      </c>
    </row>
    <row r="3" spans="1:5" ht="33" customHeight="1">
      <c r="A3" s="6" t="s">
        <v>28</v>
      </c>
      <c r="B3" s="6" t="s">
        <v>29</v>
      </c>
      <c r="C3" s="6" t="s">
        <v>30</v>
      </c>
      <c r="D3" s="6" t="s">
        <v>31</v>
      </c>
      <c r="E3" s="6" t="s">
        <v>32</v>
      </c>
    </row>
    <row r="4" spans="1:5" ht="19.899999999999999" customHeight="1">
      <c r="A4" s="103" t="s">
        <v>526</v>
      </c>
      <c r="B4" s="8">
        <v>168000</v>
      </c>
      <c r="C4" s="8">
        <v>167109.03</v>
      </c>
      <c r="D4" s="9">
        <v>167109.03</v>
      </c>
      <c r="E4" s="27">
        <f t="shared" ref="E4:E12" si="0">D4/C4*100</f>
        <v>100</v>
      </c>
    </row>
    <row r="5" spans="1:5" ht="19.899999999999999" customHeight="1">
      <c r="A5" s="103" t="s">
        <v>527</v>
      </c>
      <c r="B5" s="8">
        <f>13401.71-9968.58</f>
        <v>3433.1299999999992</v>
      </c>
      <c r="C5" s="8">
        <v>12850.48</v>
      </c>
      <c r="D5" s="8">
        <v>12850.48</v>
      </c>
      <c r="E5" s="27">
        <f t="shared" si="0"/>
        <v>100</v>
      </c>
    </row>
    <row r="6" spans="1:5" ht="19.899999999999999" customHeight="1">
      <c r="A6" s="7"/>
      <c r="B6" s="8"/>
      <c r="C6" s="8"/>
      <c r="D6" s="9"/>
      <c r="E6" s="27"/>
    </row>
    <row r="7" spans="1:5" ht="19.899999999999999" customHeight="1">
      <c r="A7" s="7"/>
      <c r="B7" s="8"/>
      <c r="C7" s="8"/>
      <c r="D7" s="9"/>
      <c r="E7" s="27"/>
    </row>
    <row r="8" spans="1:5" ht="19.899999999999999" customHeight="1">
      <c r="A8" s="10" t="s">
        <v>33</v>
      </c>
      <c r="B8" s="8">
        <f>B4+B5</f>
        <v>171433.13</v>
      </c>
      <c r="C8" s="8">
        <f t="shared" ref="C8:D8" si="1">C4+C5</f>
        <v>179959.51</v>
      </c>
      <c r="D8" s="8">
        <f t="shared" si="1"/>
        <v>179959.51</v>
      </c>
      <c r="E8" s="27">
        <f t="shared" si="0"/>
        <v>100</v>
      </c>
    </row>
    <row r="9" spans="1:5" ht="19.899999999999999" customHeight="1">
      <c r="A9" s="10" t="s">
        <v>34</v>
      </c>
      <c r="B9" s="8">
        <v>9968.58</v>
      </c>
      <c r="C9" s="8">
        <v>9968.58</v>
      </c>
      <c r="D9" s="8">
        <v>9968.58</v>
      </c>
      <c r="E9" s="27">
        <f t="shared" si="0"/>
        <v>100</v>
      </c>
    </row>
    <row r="10" spans="1:5" ht="19.899999999999999" customHeight="1">
      <c r="A10" s="10" t="s">
        <v>35</v>
      </c>
      <c r="B10" s="8"/>
      <c r="C10" s="8"/>
      <c r="D10" s="9"/>
      <c r="E10" s="27"/>
    </row>
    <row r="11" spans="1:5" ht="19.899999999999999" customHeight="1">
      <c r="A11" s="7"/>
      <c r="B11" s="8"/>
      <c r="C11" s="8"/>
      <c r="D11" s="9"/>
      <c r="E11" s="27"/>
    </row>
    <row r="12" spans="1:5" ht="19.899999999999999" customHeight="1">
      <c r="A12" s="10" t="s">
        <v>36</v>
      </c>
      <c r="B12" s="8">
        <f>B8+B9+B10</f>
        <v>181401.71</v>
      </c>
      <c r="C12" s="8">
        <f>C8+C9+C10</f>
        <v>189928.09</v>
      </c>
      <c r="D12" s="8">
        <f t="shared" ref="D12" si="2">D8+D9+D10</f>
        <v>189928.09</v>
      </c>
      <c r="E12" s="27">
        <f t="shared" si="0"/>
        <v>100</v>
      </c>
    </row>
  </sheetData>
  <mergeCells count="1">
    <mergeCell ref="A1:E1"/>
  </mergeCells>
  <phoneticPr fontId="12" type="noConversion"/>
  <pageMargins left="0.74803149606299213" right="0.74803149606299213" top="0.27559055118110237" bottom="0.27559055118110237" header="0" footer="0"/>
  <pageSetup paperSize="9" orientation="landscape" r:id="rId1"/>
</worksheet>
</file>

<file path=xl/worksheets/sheet20.xml><?xml version="1.0" encoding="utf-8"?>
<worksheet xmlns="http://schemas.openxmlformats.org/spreadsheetml/2006/main" xmlns:r="http://schemas.openxmlformats.org/officeDocument/2006/relationships">
  <dimension ref="A1:D9"/>
  <sheetViews>
    <sheetView workbookViewId="0">
      <selection sqref="A1:D1"/>
    </sheetView>
  </sheetViews>
  <sheetFormatPr defaultColWidth="10" defaultRowHeight="13.5"/>
  <cols>
    <col min="1" max="1" width="40.125" customWidth="1"/>
    <col min="2" max="4" width="19.5" customWidth="1"/>
    <col min="5" max="5" width="9.75" customWidth="1"/>
  </cols>
  <sheetData>
    <row r="1" spans="1:4" ht="36.950000000000003" customHeight="1">
      <c r="A1" s="120" t="s">
        <v>19</v>
      </c>
      <c r="B1" s="120"/>
      <c r="C1" s="120"/>
      <c r="D1" s="120"/>
    </row>
    <row r="2" spans="1:4" ht="19.899999999999999" customHeight="1">
      <c r="A2" s="4"/>
      <c r="B2" s="4"/>
      <c r="C2" s="5"/>
      <c r="D2" s="5" t="s">
        <v>27</v>
      </c>
    </row>
    <row r="3" spans="1:4" ht="33.200000000000003" customHeight="1">
      <c r="A3" s="6" t="s">
        <v>118</v>
      </c>
      <c r="B3" s="6" t="s">
        <v>164</v>
      </c>
      <c r="C3" s="6" t="s">
        <v>165</v>
      </c>
      <c r="D3" s="6" t="s">
        <v>166</v>
      </c>
    </row>
    <row r="4" spans="1:4" ht="25.7" customHeight="1">
      <c r="A4" s="10" t="s">
        <v>120</v>
      </c>
      <c r="B4" s="8"/>
      <c r="C4" s="8"/>
      <c r="D4" s="9"/>
    </row>
    <row r="5" spans="1:4" ht="25.7" customHeight="1">
      <c r="A5" s="7" t="s">
        <v>398</v>
      </c>
      <c r="B5" s="8"/>
      <c r="C5" s="8"/>
      <c r="D5" s="9"/>
    </row>
    <row r="6" spans="1:4" ht="25.7" customHeight="1">
      <c r="A6" s="7"/>
      <c r="B6" s="8"/>
      <c r="C6" s="8"/>
      <c r="D6" s="9"/>
    </row>
    <row r="7" spans="1:4" ht="25.7" customHeight="1">
      <c r="A7" s="10" t="s">
        <v>122</v>
      </c>
      <c r="B7" s="8"/>
      <c r="C7" s="8"/>
      <c r="D7" s="9"/>
    </row>
    <row r="8" spans="1:4" ht="25.7" customHeight="1">
      <c r="A8" s="10" t="s">
        <v>123</v>
      </c>
      <c r="B8" s="8"/>
      <c r="C8" s="8"/>
      <c r="D8" s="9"/>
    </row>
    <row r="9" spans="1:4" ht="25.7" customHeight="1">
      <c r="A9" s="123" t="s">
        <v>124</v>
      </c>
      <c r="B9" s="123"/>
      <c r="C9" s="123"/>
      <c r="D9" s="123"/>
    </row>
  </sheetData>
  <mergeCells count="2">
    <mergeCell ref="A1:D1"/>
    <mergeCell ref="A9:D9"/>
  </mergeCells>
  <phoneticPr fontId="12" type="noConversion"/>
  <pageMargins left="1.47" right="0.74803149606299213" top="0.54" bottom="0.27559055118110237" header="0" footer="0"/>
  <pageSetup paperSize="9" orientation="landscape" r:id="rId1"/>
</worksheet>
</file>

<file path=xl/worksheets/sheet21.xml><?xml version="1.0" encoding="utf-8"?>
<worksheet xmlns="http://schemas.openxmlformats.org/spreadsheetml/2006/main" xmlns:r="http://schemas.openxmlformats.org/officeDocument/2006/relationships">
  <dimension ref="A1:D12"/>
  <sheetViews>
    <sheetView workbookViewId="0">
      <selection sqref="A1:D1"/>
    </sheetView>
  </sheetViews>
  <sheetFormatPr defaultColWidth="10" defaultRowHeight="13.5"/>
  <cols>
    <col min="1" max="1" width="40.125" customWidth="1"/>
    <col min="2" max="4" width="19.5" customWidth="1"/>
    <col min="5" max="5" width="9.75" customWidth="1"/>
  </cols>
  <sheetData>
    <row r="1" spans="1:4" ht="36.950000000000003" customHeight="1">
      <c r="A1" s="120" t="s">
        <v>20</v>
      </c>
      <c r="B1" s="120"/>
      <c r="C1" s="120"/>
      <c r="D1" s="120"/>
    </row>
    <row r="2" spans="1:4" ht="19.899999999999999" customHeight="1">
      <c r="A2" s="4"/>
      <c r="B2" s="4"/>
      <c r="C2" s="5"/>
      <c r="D2" s="5" t="s">
        <v>27</v>
      </c>
    </row>
    <row r="3" spans="1:4" ht="33.200000000000003" customHeight="1">
      <c r="A3" s="6" t="s">
        <v>118</v>
      </c>
      <c r="B3" s="6" t="s">
        <v>164</v>
      </c>
      <c r="C3" s="6" t="s">
        <v>165</v>
      </c>
      <c r="D3" s="6" t="s">
        <v>166</v>
      </c>
    </row>
    <row r="4" spans="1:4" ht="25.7" customHeight="1">
      <c r="A4" s="10" t="s">
        <v>125</v>
      </c>
      <c r="B4" s="8"/>
      <c r="C4" s="8"/>
      <c r="D4" s="9"/>
    </row>
    <row r="5" spans="1:4" ht="25.7" customHeight="1">
      <c r="A5" s="7" t="s">
        <v>126</v>
      </c>
      <c r="B5" s="8"/>
      <c r="C5" s="8"/>
      <c r="D5" s="9"/>
    </row>
    <row r="6" spans="1:4" ht="25.7" customHeight="1">
      <c r="A6" s="7" t="s">
        <v>127</v>
      </c>
      <c r="B6" s="8"/>
      <c r="C6" s="8"/>
      <c r="D6" s="9"/>
    </row>
    <row r="7" spans="1:4" ht="25.7" customHeight="1">
      <c r="A7" s="7"/>
      <c r="B7" s="8"/>
      <c r="C7" s="8"/>
      <c r="D7" s="9"/>
    </row>
    <row r="8" spans="1:4" ht="25.7" customHeight="1">
      <c r="A8" s="7"/>
      <c r="B8" s="8"/>
      <c r="C8" s="8"/>
      <c r="D8" s="9"/>
    </row>
    <row r="9" spans="1:4" ht="25.7" customHeight="1">
      <c r="A9" s="10" t="s">
        <v>128</v>
      </c>
      <c r="B9" s="8"/>
      <c r="C9" s="8"/>
      <c r="D9" s="9"/>
    </row>
    <row r="10" spans="1:4" ht="25.7" customHeight="1">
      <c r="A10" s="10" t="s">
        <v>47</v>
      </c>
      <c r="B10" s="8"/>
      <c r="C10" s="8"/>
      <c r="D10" s="9"/>
    </row>
    <row r="11" spans="1:4" ht="25.7" customHeight="1">
      <c r="A11" s="10" t="s">
        <v>129</v>
      </c>
      <c r="B11" s="8"/>
      <c r="C11" s="8"/>
      <c r="D11" s="9"/>
    </row>
    <row r="12" spans="1:4" ht="25.7" customHeight="1">
      <c r="A12" s="123" t="s">
        <v>130</v>
      </c>
      <c r="B12" s="123"/>
      <c r="C12" s="123"/>
      <c r="D12" s="123"/>
    </row>
  </sheetData>
  <mergeCells count="2">
    <mergeCell ref="A1:D1"/>
    <mergeCell ref="A12:D12"/>
  </mergeCells>
  <phoneticPr fontId="12" type="noConversion"/>
  <pageMargins left="1.3" right="0.74803149606299213" top="0.27559055118110237" bottom="0.27559055118110237" header="0" footer="0"/>
  <pageSetup paperSize="9" orientation="landscape" r:id="rId1"/>
</worksheet>
</file>

<file path=xl/worksheets/sheet22.xml><?xml version="1.0" encoding="utf-8"?>
<worksheet xmlns="http://schemas.openxmlformats.org/spreadsheetml/2006/main" xmlns:r="http://schemas.openxmlformats.org/officeDocument/2006/relationships">
  <dimension ref="A1:D6"/>
  <sheetViews>
    <sheetView workbookViewId="0">
      <selection sqref="A1:D1"/>
    </sheetView>
  </sheetViews>
  <sheetFormatPr defaultColWidth="10" defaultRowHeight="13.5"/>
  <cols>
    <col min="1" max="1" width="40.125" customWidth="1"/>
    <col min="2" max="4" width="19.5" customWidth="1"/>
    <col min="5" max="5" width="9.75" customWidth="1"/>
  </cols>
  <sheetData>
    <row r="1" spans="1:4" ht="36.950000000000003" customHeight="1">
      <c r="A1" s="120" t="s">
        <v>21</v>
      </c>
      <c r="B1" s="120"/>
      <c r="C1" s="120"/>
      <c r="D1" s="120"/>
    </row>
    <row r="2" spans="1:4" ht="19.899999999999999" customHeight="1">
      <c r="A2" s="4"/>
      <c r="B2" s="4"/>
      <c r="C2" s="5"/>
      <c r="D2" s="5" t="s">
        <v>27</v>
      </c>
    </row>
    <row r="3" spans="1:4" ht="33.200000000000003" customHeight="1">
      <c r="A3" s="6" t="s">
        <v>134</v>
      </c>
      <c r="B3" s="6" t="s">
        <v>164</v>
      </c>
      <c r="C3" s="6" t="s">
        <v>165</v>
      </c>
      <c r="D3" s="6" t="s">
        <v>166</v>
      </c>
    </row>
    <row r="4" spans="1:4" ht="25.7" customHeight="1">
      <c r="A4" s="7" t="s">
        <v>131</v>
      </c>
      <c r="B4" s="8"/>
      <c r="C4" s="8"/>
      <c r="D4" s="9"/>
    </row>
    <row r="5" spans="1:4" ht="25.7" customHeight="1">
      <c r="A5" s="7" t="s">
        <v>132</v>
      </c>
      <c r="B5" s="8"/>
      <c r="C5" s="8"/>
      <c r="D5" s="9"/>
    </row>
    <row r="6" spans="1:4" ht="25.7" customHeight="1">
      <c r="A6" s="123" t="s">
        <v>133</v>
      </c>
      <c r="B6" s="123"/>
      <c r="C6" s="123"/>
      <c r="D6" s="123"/>
    </row>
  </sheetData>
  <mergeCells count="2">
    <mergeCell ref="A1:D1"/>
    <mergeCell ref="A6:D6"/>
  </mergeCells>
  <phoneticPr fontId="12" type="noConversion"/>
  <pageMargins left="1.19" right="0.74803149606299213" top="0.27559055118110237" bottom="0.27559055118110237" header="0" footer="0"/>
  <pageSetup paperSize="9" orientation="landscape" r:id="rId1"/>
</worksheet>
</file>

<file path=xl/worksheets/sheet23.xml><?xml version="1.0" encoding="utf-8"?>
<worksheet xmlns="http://schemas.openxmlformats.org/spreadsheetml/2006/main" xmlns:r="http://schemas.openxmlformats.org/officeDocument/2006/relationships">
  <dimension ref="A1:D6"/>
  <sheetViews>
    <sheetView workbookViewId="0">
      <selection sqref="A1:D1"/>
    </sheetView>
  </sheetViews>
  <sheetFormatPr defaultColWidth="10" defaultRowHeight="13.5"/>
  <cols>
    <col min="1" max="1" width="40.125" customWidth="1"/>
    <col min="2" max="4" width="19.5" customWidth="1"/>
    <col min="5" max="5" width="9.75" customWidth="1"/>
  </cols>
  <sheetData>
    <row r="1" spans="1:4" ht="36.950000000000003" customHeight="1">
      <c r="A1" s="120" t="s">
        <v>22</v>
      </c>
      <c r="B1" s="120"/>
      <c r="C1" s="120"/>
      <c r="D1" s="120"/>
    </row>
    <row r="2" spans="1:4" ht="19.899999999999999" customHeight="1">
      <c r="A2" s="4"/>
      <c r="B2" s="4"/>
      <c r="C2" s="5"/>
      <c r="D2" s="5" t="s">
        <v>27</v>
      </c>
    </row>
    <row r="3" spans="1:4" ht="33.200000000000003" customHeight="1">
      <c r="A3" s="6" t="s">
        <v>134</v>
      </c>
      <c r="B3" s="6" t="s">
        <v>164</v>
      </c>
      <c r="C3" s="6" t="s">
        <v>165</v>
      </c>
      <c r="D3" s="6" t="s">
        <v>166</v>
      </c>
    </row>
    <row r="4" spans="1:4" ht="25.7" customHeight="1">
      <c r="A4" s="7" t="s">
        <v>135</v>
      </c>
      <c r="B4" s="8"/>
      <c r="C4" s="8"/>
      <c r="D4" s="9"/>
    </row>
    <row r="5" spans="1:4" ht="25.7" customHeight="1">
      <c r="A5" s="7" t="s">
        <v>136</v>
      </c>
      <c r="B5" s="8"/>
      <c r="C5" s="8"/>
      <c r="D5" s="9"/>
    </row>
    <row r="6" spans="1:4" ht="25.7" customHeight="1">
      <c r="A6" s="123" t="s">
        <v>133</v>
      </c>
      <c r="B6" s="123"/>
      <c r="C6" s="123"/>
      <c r="D6" s="123"/>
    </row>
  </sheetData>
  <mergeCells count="2">
    <mergeCell ref="A1:D1"/>
    <mergeCell ref="A6:D6"/>
  </mergeCells>
  <phoneticPr fontId="12" type="noConversion"/>
  <pageMargins left="1.22" right="0.74803149606299213" top="0.81" bottom="0.27559055118110237" header="0" footer="0"/>
  <pageSetup paperSize="9" orientation="landscape" r:id="rId1"/>
</worksheet>
</file>

<file path=xl/worksheets/sheet24.xml><?xml version="1.0" encoding="utf-8"?>
<worksheet xmlns="http://schemas.openxmlformats.org/spreadsheetml/2006/main" xmlns:r="http://schemas.openxmlformats.org/officeDocument/2006/relationships">
  <dimension ref="A1:E53"/>
  <sheetViews>
    <sheetView workbookViewId="0">
      <selection activeCell="E8" sqref="E8"/>
    </sheetView>
  </sheetViews>
  <sheetFormatPr defaultColWidth="10" defaultRowHeight="13.5"/>
  <cols>
    <col min="1" max="1" width="8.375" customWidth="1"/>
    <col min="2" max="2" width="10.25" bestFit="1" customWidth="1"/>
    <col min="3" max="4" width="19.5" customWidth="1"/>
    <col min="5" max="5" width="19.5" style="51" customWidth="1"/>
    <col min="6" max="6" width="9.75" customWidth="1"/>
  </cols>
  <sheetData>
    <row r="1" spans="1:5" ht="36.950000000000003" customHeight="1">
      <c r="A1" s="120" t="s">
        <v>399</v>
      </c>
      <c r="B1" s="120"/>
      <c r="C1" s="120"/>
      <c r="D1" s="120"/>
      <c r="E1" s="120"/>
    </row>
    <row r="2" spans="1:5" ht="19.899999999999999" customHeight="1">
      <c r="A2" s="4"/>
      <c r="C2" s="4"/>
      <c r="D2" s="5"/>
      <c r="E2" s="5" t="s">
        <v>27</v>
      </c>
    </row>
    <row r="3" spans="1:5" ht="33.200000000000003" customHeight="1">
      <c r="A3" s="6" t="s">
        <v>138</v>
      </c>
      <c r="B3" s="6" t="s">
        <v>139</v>
      </c>
      <c r="C3" s="6" t="s">
        <v>164</v>
      </c>
      <c r="D3" s="6" t="s">
        <v>165</v>
      </c>
      <c r="E3" s="6" t="s">
        <v>166</v>
      </c>
    </row>
    <row r="4" spans="1:5" ht="25.7" customHeight="1">
      <c r="A4" s="114">
        <v>1</v>
      </c>
      <c r="B4" s="50" t="s">
        <v>486</v>
      </c>
      <c r="C4" s="106">
        <v>108.37</v>
      </c>
      <c r="D4" s="106">
        <v>108.37</v>
      </c>
      <c r="E4" s="117">
        <f>D4/C4*100</f>
        <v>100</v>
      </c>
    </row>
    <row r="5" spans="1:5" ht="25.7" customHeight="1">
      <c r="A5" s="114">
        <v>2</v>
      </c>
      <c r="B5" s="50" t="s">
        <v>487</v>
      </c>
      <c r="C5" s="106">
        <v>102.22</v>
      </c>
      <c r="D5" s="106">
        <v>102.22</v>
      </c>
      <c r="E5" s="117">
        <f t="shared" ref="E5:E28" si="0">D5/C5*100</f>
        <v>100</v>
      </c>
    </row>
    <row r="6" spans="1:5" ht="25.7" customHeight="1">
      <c r="A6" s="114">
        <v>3</v>
      </c>
      <c r="B6" s="50" t="s">
        <v>488</v>
      </c>
      <c r="C6" s="106">
        <v>102.36</v>
      </c>
      <c r="D6" s="106">
        <v>102.36</v>
      </c>
      <c r="E6" s="117">
        <f t="shared" si="0"/>
        <v>100</v>
      </c>
    </row>
    <row r="7" spans="1:5" ht="25.7" customHeight="1">
      <c r="A7" s="114">
        <v>4</v>
      </c>
      <c r="B7" s="50" t="s">
        <v>489</v>
      </c>
      <c r="C7" s="106">
        <v>110.68</v>
      </c>
      <c r="D7" s="106">
        <v>110.68</v>
      </c>
      <c r="E7" s="117">
        <f t="shared" si="0"/>
        <v>100</v>
      </c>
    </row>
    <row r="8" spans="1:5" ht="25.7" customHeight="1">
      <c r="A8" s="114">
        <v>5</v>
      </c>
      <c r="B8" s="50" t="s">
        <v>490</v>
      </c>
      <c r="C8" s="106">
        <v>106.21</v>
      </c>
      <c r="D8" s="106">
        <v>106.21</v>
      </c>
      <c r="E8" s="117">
        <f t="shared" si="0"/>
        <v>100</v>
      </c>
    </row>
    <row r="9" spans="1:5" ht="25.7" customHeight="1">
      <c r="A9" s="114">
        <v>6</v>
      </c>
      <c r="B9" s="50" t="s">
        <v>491</v>
      </c>
      <c r="C9" s="106">
        <v>93.38</v>
      </c>
      <c r="D9" s="106">
        <v>93.38</v>
      </c>
      <c r="E9" s="117">
        <f t="shared" si="0"/>
        <v>100</v>
      </c>
    </row>
    <row r="10" spans="1:5" ht="25.7" customHeight="1">
      <c r="A10" s="114">
        <v>7</v>
      </c>
      <c r="B10" s="50" t="s">
        <v>492</v>
      </c>
      <c r="C10" s="106">
        <v>104.27</v>
      </c>
      <c r="D10" s="106">
        <v>104.27</v>
      </c>
      <c r="E10" s="117">
        <f t="shared" si="0"/>
        <v>100</v>
      </c>
    </row>
    <row r="11" spans="1:5" ht="25.7" customHeight="1">
      <c r="A11" s="114">
        <v>8</v>
      </c>
      <c r="B11" s="50" t="s">
        <v>493</v>
      </c>
      <c r="C11" s="106">
        <v>86.52</v>
      </c>
      <c r="D11" s="106">
        <v>86.52</v>
      </c>
      <c r="E11" s="117">
        <f t="shared" si="0"/>
        <v>100</v>
      </c>
    </row>
    <row r="12" spans="1:5" ht="25.7" customHeight="1">
      <c r="A12" s="114">
        <v>9</v>
      </c>
      <c r="B12" s="50" t="s">
        <v>494</v>
      </c>
      <c r="C12" s="106">
        <v>113.66</v>
      </c>
      <c r="D12" s="106">
        <v>113.66</v>
      </c>
      <c r="E12" s="117">
        <f t="shared" si="0"/>
        <v>100</v>
      </c>
    </row>
    <row r="13" spans="1:5" ht="25.7" customHeight="1">
      <c r="A13" s="114">
        <v>10</v>
      </c>
      <c r="B13" s="50" t="s">
        <v>495</v>
      </c>
      <c r="C13" s="106">
        <v>76.040000000000006</v>
      </c>
      <c r="D13" s="106">
        <v>76.040000000000006</v>
      </c>
      <c r="E13" s="117">
        <f t="shared" si="0"/>
        <v>100</v>
      </c>
    </row>
    <row r="14" spans="1:5" ht="25.7" customHeight="1">
      <c r="A14" s="114">
        <v>11</v>
      </c>
      <c r="B14" s="50" t="s">
        <v>496</v>
      </c>
      <c r="C14" s="106">
        <v>96</v>
      </c>
      <c r="D14" s="106">
        <v>96</v>
      </c>
      <c r="E14" s="117">
        <f t="shared" si="0"/>
        <v>100</v>
      </c>
    </row>
    <row r="15" spans="1:5" ht="25.7" customHeight="1">
      <c r="A15" s="114">
        <v>12</v>
      </c>
      <c r="B15" s="50" t="s">
        <v>497</v>
      </c>
      <c r="C15" s="106">
        <v>119.33</v>
      </c>
      <c r="D15" s="106">
        <v>119.33</v>
      </c>
      <c r="E15" s="117">
        <f t="shared" si="0"/>
        <v>100</v>
      </c>
    </row>
    <row r="16" spans="1:5" ht="25.7" customHeight="1">
      <c r="A16" s="114">
        <v>13</v>
      </c>
      <c r="B16" s="50" t="s">
        <v>498</v>
      </c>
      <c r="C16" s="106">
        <v>75.8</v>
      </c>
      <c r="D16" s="106">
        <v>75.8</v>
      </c>
      <c r="E16" s="117">
        <f t="shared" si="0"/>
        <v>100</v>
      </c>
    </row>
    <row r="17" spans="1:5" ht="25.7" customHeight="1">
      <c r="A17" s="114">
        <v>14</v>
      </c>
      <c r="B17" s="50" t="s">
        <v>499</v>
      </c>
      <c r="C17" s="106">
        <v>110.11</v>
      </c>
      <c r="D17" s="106">
        <v>110.11</v>
      </c>
      <c r="E17" s="117">
        <f t="shared" si="0"/>
        <v>100</v>
      </c>
    </row>
    <row r="18" spans="1:5" ht="25.7" customHeight="1">
      <c r="A18" s="114">
        <v>15</v>
      </c>
      <c r="B18" s="50" t="s">
        <v>500</v>
      </c>
      <c r="C18" s="106">
        <v>109.87</v>
      </c>
      <c r="D18" s="106">
        <v>109.87</v>
      </c>
      <c r="E18" s="117">
        <f t="shared" si="0"/>
        <v>100</v>
      </c>
    </row>
    <row r="19" spans="1:5" ht="25.7" customHeight="1">
      <c r="A19" s="114">
        <v>16</v>
      </c>
      <c r="B19" s="50" t="s">
        <v>501</v>
      </c>
      <c r="C19" s="106">
        <v>112.88</v>
      </c>
      <c r="D19" s="106">
        <v>112.88</v>
      </c>
      <c r="E19" s="117">
        <f t="shared" si="0"/>
        <v>100</v>
      </c>
    </row>
    <row r="20" spans="1:5" ht="25.7" customHeight="1">
      <c r="A20" s="114">
        <v>17</v>
      </c>
      <c r="B20" s="50" t="s">
        <v>502</v>
      </c>
      <c r="C20" s="106">
        <v>117.77</v>
      </c>
      <c r="D20" s="106">
        <v>117.77</v>
      </c>
      <c r="E20" s="117">
        <f t="shared" si="0"/>
        <v>100</v>
      </c>
    </row>
    <row r="21" spans="1:5" ht="25.7" customHeight="1">
      <c r="A21" s="114">
        <v>18</v>
      </c>
      <c r="B21" s="50" t="s">
        <v>503</v>
      </c>
      <c r="C21" s="106">
        <v>106.45</v>
      </c>
      <c r="D21" s="106">
        <v>106.45</v>
      </c>
      <c r="E21" s="117">
        <f t="shared" si="0"/>
        <v>100</v>
      </c>
    </row>
    <row r="22" spans="1:5" ht="25.7" customHeight="1">
      <c r="A22" s="114">
        <v>19</v>
      </c>
      <c r="B22" s="50" t="s">
        <v>504</v>
      </c>
      <c r="C22" s="106">
        <v>91.92</v>
      </c>
      <c r="D22" s="106">
        <v>91.92</v>
      </c>
      <c r="E22" s="117">
        <f t="shared" si="0"/>
        <v>100</v>
      </c>
    </row>
    <row r="23" spans="1:5" ht="25.7" customHeight="1">
      <c r="A23" s="114">
        <v>20</v>
      </c>
      <c r="B23" s="50" t="s">
        <v>505</v>
      </c>
      <c r="C23" s="106">
        <v>80.42</v>
      </c>
      <c r="D23" s="106">
        <v>80.42</v>
      </c>
      <c r="E23" s="117">
        <f t="shared" si="0"/>
        <v>100</v>
      </c>
    </row>
    <row r="24" spans="1:5" ht="25.7" customHeight="1">
      <c r="A24" s="114">
        <v>21</v>
      </c>
      <c r="B24" s="50" t="s">
        <v>506</v>
      </c>
      <c r="C24" s="106">
        <v>115.18</v>
      </c>
      <c r="D24" s="106">
        <v>115.18</v>
      </c>
      <c r="E24" s="117">
        <f t="shared" si="0"/>
        <v>100</v>
      </c>
    </row>
    <row r="25" spans="1:5" ht="25.7" customHeight="1">
      <c r="A25" s="114">
        <v>22</v>
      </c>
      <c r="B25" s="50" t="s">
        <v>507</v>
      </c>
      <c r="C25" s="106">
        <v>110.5</v>
      </c>
      <c r="D25" s="106">
        <v>110.5</v>
      </c>
      <c r="E25" s="117">
        <f t="shared" si="0"/>
        <v>100</v>
      </c>
    </row>
    <row r="26" spans="1:5" ht="25.5" customHeight="1">
      <c r="A26" s="115">
        <v>23</v>
      </c>
      <c r="B26" s="53" t="s">
        <v>508</v>
      </c>
      <c r="C26" s="107">
        <v>94.11</v>
      </c>
      <c r="D26" s="107">
        <v>94.11</v>
      </c>
      <c r="E26" s="117">
        <f t="shared" si="0"/>
        <v>100</v>
      </c>
    </row>
    <row r="27" spans="1:5" ht="25.5" customHeight="1">
      <c r="A27" s="116">
        <v>24</v>
      </c>
      <c r="B27" s="55" t="s">
        <v>509</v>
      </c>
      <c r="C27" s="108">
        <v>55.95</v>
      </c>
      <c r="D27" s="108">
        <v>55.95</v>
      </c>
      <c r="E27" s="117">
        <f t="shared" si="0"/>
        <v>100</v>
      </c>
    </row>
    <row r="28" spans="1:5" ht="25.5" customHeight="1">
      <c r="A28" s="56"/>
      <c r="B28" s="55" t="s">
        <v>510</v>
      </c>
      <c r="C28" s="118">
        <f>SUM(C4:C27)</f>
        <v>2400</v>
      </c>
      <c r="D28" s="118">
        <f>SUM(D4:D27)</f>
        <v>2400</v>
      </c>
      <c r="E28" s="117">
        <f t="shared" si="0"/>
        <v>100</v>
      </c>
    </row>
    <row r="29" spans="1:5">
      <c r="C29" s="67"/>
      <c r="D29" s="67"/>
      <c r="E29" s="110"/>
    </row>
    <row r="30" spans="1:5">
      <c r="C30" s="67"/>
      <c r="D30" s="67"/>
      <c r="E30" s="110"/>
    </row>
    <row r="31" spans="1:5">
      <c r="C31" s="67"/>
      <c r="D31" s="67"/>
      <c r="E31" s="110"/>
    </row>
    <row r="32" spans="1:5">
      <c r="C32" s="67"/>
      <c r="D32" s="67"/>
      <c r="E32" s="110"/>
    </row>
    <row r="33" spans="3:5">
      <c r="C33" s="67"/>
      <c r="D33" s="67"/>
      <c r="E33" s="110"/>
    </row>
    <row r="34" spans="3:5">
      <c r="C34" s="67"/>
      <c r="D34" s="67"/>
      <c r="E34" s="110"/>
    </row>
    <row r="35" spans="3:5">
      <c r="C35" s="67"/>
      <c r="D35" s="67"/>
      <c r="E35" s="110"/>
    </row>
    <row r="36" spans="3:5">
      <c r="C36" s="67"/>
      <c r="D36" s="67"/>
      <c r="E36" s="110"/>
    </row>
    <row r="37" spans="3:5">
      <c r="C37" s="67"/>
      <c r="D37" s="67"/>
      <c r="E37" s="110"/>
    </row>
    <row r="38" spans="3:5">
      <c r="C38" s="67"/>
      <c r="D38" s="67"/>
      <c r="E38" s="110"/>
    </row>
    <row r="39" spans="3:5">
      <c r="C39" s="67"/>
      <c r="D39" s="67"/>
      <c r="E39" s="110"/>
    </row>
    <row r="40" spans="3:5">
      <c r="C40" s="67"/>
      <c r="D40" s="67"/>
      <c r="E40" s="110"/>
    </row>
    <row r="41" spans="3:5">
      <c r="C41" s="67"/>
      <c r="D41" s="67"/>
      <c r="E41" s="110"/>
    </row>
    <row r="42" spans="3:5">
      <c r="C42" s="67"/>
      <c r="D42" s="67"/>
      <c r="E42" s="110"/>
    </row>
    <row r="43" spans="3:5">
      <c r="C43" s="67"/>
      <c r="D43" s="67"/>
      <c r="E43" s="110"/>
    </row>
    <row r="44" spans="3:5">
      <c r="C44" s="67"/>
      <c r="D44" s="67"/>
      <c r="E44" s="110"/>
    </row>
    <row r="45" spans="3:5">
      <c r="C45" s="67"/>
      <c r="D45" s="67"/>
      <c r="E45" s="110"/>
    </row>
    <row r="46" spans="3:5">
      <c r="C46" s="67"/>
      <c r="D46" s="67"/>
      <c r="E46" s="110"/>
    </row>
    <row r="47" spans="3:5">
      <c r="C47" s="67"/>
      <c r="D47" s="67"/>
      <c r="E47" s="110"/>
    </row>
    <row r="48" spans="3:5">
      <c r="C48" s="67"/>
      <c r="D48" s="67"/>
      <c r="E48" s="110"/>
    </row>
    <row r="49" spans="3:5">
      <c r="C49" s="67"/>
      <c r="D49" s="67"/>
      <c r="E49" s="110"/>
    </row>
    <row r="50" spans="3:5">
      <c r="C50" s="67"/>
      <c r="D50" s="67"/>
      <c r="E50" s="110"/>
    </row>
    <row r="51" spans="3:5">
      <c r="C51" s="67"/>
      <c r="D51" s="67"/>
      <c r="E51" s="110"/>
    </row>
    <row r="52" spans="3:5">
      <c r="C52" s="67"/>
      <c r="D52" s="67"/>
      <c r="E52" s="110"/>
    </row>
    <row r="53" spans="3:5">
      <c r="C53" s="67"/>
      <c r="D53" s="67"/>
      <c r="E53" s="110"/>
    </row>
  </sheetData>
  <mergeCells count="1">
    <mergeCell ref="A1:E1"/>
  </mergeCells>
  <phoneticPr fontId="12" type="noConversion"/>
  <pageMargins left="0.99" right="0.75" top="0.27000001072883606" bottom="0.27000001072883606" header="0" footer="0"/>
  <pageSetup paperSize="9" orientation="portrait" r:id="rId1"/>
</worksheet>
</file>

<file path=xl/worksheets/sheet25.xml><?xml version="1.0" encoding="utf-8"?>
<worksheet xmlns="http://schemas.openxmlformats.org/spreadsheetml/2006/main" xmlns:r="http://schemas.openxmlformats.org/officeDocument/2006/relationships">
  <dimension ref="A1:D10"/>
  <sheetViews>
    <sheetView workbookViewId="0">
      <selection activeCell="D5" sqref="D5"/>
    </sheetView>
  </sheetViews>
  <sheetFormatPr defaultColWidth="10" defaultRowHeight="13.5"/>
  <cols>
    <col min="1" max="1" width="28.5" customWidth="1"/>
    <col min="2" max="4" width="22.625" customWidth="1"/>
    <col min="5" max="5" width="9.75" customWidth="1"/>
  </cols>
  <sheetData>
    <row r="1" spans="1:4" ht="36.950000000000003" customHeight="1">
      <c r="A1" s="120" t="s">
        <v>24</v>
      </c>
      <c r="B1" s="120"/>
      <c r="C1" s="120"/>
      <c r="D1" s="120"/>
    </row>
    <row r="2" spans="1:4" ht="25.7" customHeight="1">
      <c r="A2" s="25"/>
      <c r="B2" s="25"/>
      <c r="C2" s="25"/>
      <c r="D2" s="5" t="s">
        <v>400</v>
      </c>
    </row>
    <row r="3" spans="1:4" ht="33.950000000000003" customHeight="1">
      <c r="A3" s="6" t="s">
        <v>106</v>
      </c>
      <c r="B3" s="6" t="s">
        <v>164</v>
      </c>
      <c r="C3" s="6" t="s">
        <v>165</v>
      </c>
      <c r="D3" s="6" t="s">
        <v>166</v>
      </c>
    </row>
    <row r="4" spans="1:4" ht="25.7" customHeight="1">
      <c r="A4" s="12" t="s">
        <v>142</v>
      </c>
      <c r="B4" s="8">
        <v>0</v>
      </c>
      <c r="C4" s="8">
        <v>0</v>
      </c>
      <c r="D4" s="66">
        <v>0</v>
      </c>
    </row>
    <row r="5" spans="1:4" ht="25.7" customHeight="1">
      <c r="A5" s="12" t="s">
        <v>143</v>
      </c>
      <c r="B5" s="8">
        <v>30.43</v>
      </c>
      <c r="C5" s="8">
        <v>42.34</v>
      </c>
      <c r="D5" s="66">
        <f>C5/B5*100</f>
        <v>139.1390075583306</v>
      </c>
    </row>
    <row r="6" spans="1:4" ht="25.7" customHeight="1">
      <c r="A6" s="12" t="s">
        <v>144</v>
      </c>
      <c r="B6" s="8">
        <v>12.35</v>
      </c>
      <c r="C6" s="8">
        <v>13</v>
      </c>
      <c r="D6" s="66">
        <f t="shared" ref="D6:D9" si="0">C6/B6*100</f>
        <v>105.26315789473684</v>
      </c>
    </row>
    <row r="7" spans="1:4" ht="25.7" customHeight="1">
      <c r="A7" s="12" t="s">
        <v>145</v>
      </c>
      <c r="B7" s="8">
        <v>0</v>
      </c>
      <c r="C7" s="8">
        <v>0</v>
      </c>
      <c r="D7" s="66">
        <v>0</v>
      </c>
    </row>
    <row r="8" spans="1:4" ht="25.7" customHeight="1">
      <c r="A8" s="12" t="s">
        <v>146</v>
      </c>
      <c r="B8" s="8">
        <v>12.35</v>
      </c>
      <c r="C8" s="8">
        <v>13</v>
      </c>
      <c r="D8" s="66">
        <f t="shared" si="0"/>
        <v>105.26315789473684</v>
      </c>
    </row>
    <row r="9" spans="1:4" ht="25.7" customHeight="1">
      <c r="A9" s="16" t="s">
        <v>147</v>
      </c>
      <c r="B9" s="8">
        <f>B4+B5+B6</f>
        <v>42.78</v>
      </c>
      <c r="C9" s="8">
        <v>55.34</v>
      </c>
      <c r="D9" s="66">
        <f t="shared" si="0"/>
        <v>129.35951379149137</v>
      </c>
    </row>
    <row r="10" spans="1:4" ht="25.7" customHeight="1">
      <c r="A10" s="122" t="s">
        <v>517</v>
      </c>
      <c r="B10" s="122"/>
      <c r="C10" s="122"/>
      <c r="D10" s="122"/>
    </row>
  </sheetData>
  <mergeCells count="2">
    <mergeCell ref="A1:D1"/>
    <mergeCell ref="A10:D10"/>
  </mergeCells>
  <phoneticPr fontId="12" type="noConversion"/>
  <pageMargins left="1.6" right="0.11800000071525574" top="0.11800000071525574" bottom="0.11800000071525574" header="0" footer="0"/>
  <pageSetup paperSize="9" orientation="landscape" r:id="rId1"/>
</worksheet>
</file>

<file path=xl/worksheets/sheet26.xml><?xml version="1.0" encoding="utf-8"?>
<worksheet xmlns="http://schemas.openxmlformats.org/spreadsheetml/2006/main" xmlns:r="http://schemas.openxmlformats.org/officeDocument/2006/relationships">
  <dimension ref="A1:C17"/>
  <sheetViews>
    <sheetView workbookViewId="0">
      <selection activeCell="C10" sqref="C9:C10"/>
    </sheetView>
  </sheetViews>
  <sheetFormatPr defaultColWidth="10" defaultRowHeight="13.5"/>
  <cols>
    <col min="1" max="1" width="9.125" customWidth="1"/>
    <col min="2" max="2" width="32.75" customWidth="1"/>
    <col min="3" max="3" width="31.375" customWidth="1"/>
    <col min="4" max="4" width="9.75" customWidth="1"/>
  </cols>
  <sheetData>
    <row r="1" spans="1:3" ht="36.950000000000003" customHeight="1">
      <c r="A1" s="120" t="s">
        <v>25</v>
      </c>
      <c r="B1" s="120"/>
      <c r="C1" s="120"/>
    </row>
    <row r="2" spans="1:3" ht="19.899999999999999" customHeight="1">
      <c r="A2" s="15"/>
      <c r="B2" s="4"/>
      <c r="C2" s="102" t="s">
        <v>148</v>
      </c>
    </row>
    <row r="3" spans="1:3" ht="33.200000000000003" customHeight="1">
      <c r="A3" s="6" t="s">
        <v>138</v>
      </c>
      <c r="B3" s="6" t="s">
        <v>140</v>
      </c>
      <c r="C3" s="6" t="s">
        <v>29</v>
      </c>
    </row>
    <row r="4" spans="1:3" ht="28.5" customHeight="1">
      <c r="A4" s="93"/>
      <c r="B4" s="94"/>
      <c r="C4" s="95"/>
    </row>
    <row r="5" spans="1:3" ht="28.5" customHeight="1">
      <c r="A5" s="78"/>
      <c r="B5" s="79"/>
      <c r="C5" s="88"/>
    </row>
    <row r="6" spans="1:3" ht="28.5" customHeight="1">
      <c r="A6" s="78"/>
      <c r="B6" s="79"/>
      <c r="C6" s="88"/>
    </row>
    <row r="7" spans="1:3" ht="28.5" customHeight="1">
      <c r="A7" s="78"/>
      <c r="B7" s="80"/>
      <c r="C7" s="88"/>
    </row>
    <row r="8" spans="1:3" ht="28.5" customHeight="1">
      <c r="A8" s="78"/>
      <c r="B8" s="80"/>
      <c r="C8" s="88"/>
    </row>
    <row r="9" spans="1:3" ht="28.5" customHeight="1">
      <c r="A9" s="78"/>
      <c r="B9" s="79"/>
      <c r="C9" s="88"/>
    </row>
    <row r="10" spans="1:3" ht="28.5" customHeight="1">
      <c r="A10" s="78"/>
      <c r="B10" s="79"/>
      <c r="C10" s="88"/>
    </row>
    <row r="11" spans="1:3" ht="28.5" customHeight="1">
      <c r="A11" s="93"/>
      <c r="B11" s="97"/>
      <c r="C11" s="98"/>
    </row>
    <row r="12" spans="1:3" ht="28.5" customHeight="1">
      <c r="A12" s="78"/>
      <c r="B12" s="85"/>
      <c r="C12" s="89"/>
    </row>
    <row r="13" spans="1:3" ht="28.5" customHeight="1">
      <c r="A13" s="78"/>
      <c r="B13" s="85"/>
      <c r="C13" s="111"/>
    </row>
    <row r="14" spans="1:3" ht="28.5" customHeight="1">
      <c r="A14" s="78"/>
      <c r="B14" s="85"/>
      <c r="C14" s="82"/>
    </row>
    <row r="15" spans="1:3" ht="28.5" customHeight="1">
      <c r="A15" s="78"/>
      <c r="B15" s="85"/>
      <c r="C15" s="82"/>
    </row>
    <row r="16" spans="1:3" ht="28.5" customHeight="1">
      <c r="A16" s="19"/>
      <c r="B16" s="84"/>
      <c r="C16" s="86"/>
    </row>
    <row r="17" spans="1:1">
      <c r="A17" t="s">
        <v>529</v>
      </c>
    </row>
  </sheetData>
  <mergeCells count="1">
    <mergeCell ref="A1:C1"/>
  </mergeCells>
  <phoneticPr fontId="12" type="noConversion"/>
  <pageMargins left="0.86" right="0.75" top="0.47" bottom="0.27000001072883606" header="0" footer="0"/>
  <pageSetup paperSize="9" orientation="portrait" r:id="rId1"/>
</worksheet>
</file>

<file path=xl/worksheets/sheet27.xml><?xml version="1.0" encoding="utf-8"?>
<worksheet xmlns="http://schemas.openxmlformats.org/spreadsheetml/2006/main" xmlns:r="http://schemas.openxmlformats.org/officeDocument/2006/relationships">
  <dimension ref="A1:A14"/>
  <sheetViews>
    <sheetView workbookViewId="0">
      <selection activeCell="E13" sqref="E13"/>
    </sheetView>
  </sheetViews>
  <sheetFormatPr defaultColWidth="10" defaultRowHeight="13.5"/>
  <cols>
    <col min="1" max="1" width="160" customWidth="1"/>
    <col min="2" max="2" width="9.75" customWidth="1"/>
  </cols>
  <sheetData>
    <row r="1" spans="1:1" ht="36.950000000000003" customHeight="1">
      <c r="A1" s="101" t="s">
        <v>523</v>
      </c>
    </row>
    <row r="2" spans="1:1" ht="33.200000000000003" customHeight="1">
      <c r="A2" s="20" t="s">
        <v>401</v>
      </c>
    </row>
    <row r="3" spans="1:1" ht="34.700000000000003" customHeight="1">
      <c r="A3" s="11" t="s">
        <v>525</v>
      </c>
    </row>
    <row r="4" spans="1:1" ht="25.7" customHeight="1">
      <c r="A4" s="20" t="s">
        <v>402</v>
      </c>
    </row>
    <row r="5" spans="1:1" ht="25.7" customHeight="1">
      <c r="A5" s="11" t="s">
        <v>521</v>
      </c>
    </row>
    <row r="6" spans="1:1" ht="25.7" customHeight="1">
      <c r="A6" s="20" t="s">
        <v>403</v>
      </c>
    </row>
    <row r="7" spans="1:1" ht="72" customHeight="1">
      <c r="A7" s="11" t="s">
        <v>516</v>
      </c>
    </row>
    <row r="8" spans="1:1" ht="25.7" customHeight="1">
      <c r="A8" s="20" t="s">
        <v>404</v>
      </c>
    </row>
    <row r="9" spans="1:1" ht="49.7" customHeight="1">
      <c r="A9" s="11" t="s">
        <v>530</v>
      </c>
    </row>
    <row r="10" spans="1:1" ht="51.2" customHeight="1">
      <c r="A10" s="11" t="s">
        <v>522</v>
      </c>
    </row>
    <row r="11" spans="1:1" ht="51" customHeight="1">
      <c r="A11" s="11" t="s">
        <v>518</v>
      </c>
    </row>
    <row r="12" spans="1:1" ht="43.7" customHeight="1">
      <c r="A12" s="11" t="s">
        <v>519</v>
      </c>
    </row>
    <row r="13" spans="1:1" ht="30.2" customHeight="1">
      <c r="A13" s="20" t="s">
        <v>405</v>
      </c>
    </row>
    <row r="14" spans="1:1" ht="46.7" customHeight="1">
      <c r="A14" s="11" t="s">
        <v>514</v>
      </c>
    </row>
  </sheetData>
  <phoneticPr fontId="12" type="noConversion"/>
  <pageMargins left="0.74803149606299213" right="0.74803149606299213" top="0.27559055118110237" bottom="0.27559055118110237" header="0" footer="0"/>
  <pageSetup paperSize="9" orientation="landscape" r:id="rId1"/>
</worksheet>
</file>

<file path=xl/worksheets/sheet3.xml><?xml version="1.0" encoding="utf-8"?>
<worksheet xmlns="http://schemas.openxmlformats.org/spreadsheetml/2006/main" xmlns:r="http://schemas.openxmlformats.org/officeDocument/2006/relationships">
  <dimension ref="A1:F163"/>
  <sheetViews>
    <sheetView tabSelected="1" workbookViewId="0">
      <selection activeCell="H163" sqref="H163"/>
    </sheetView>
  </sheetViews>
  <sheetFormatPr defaultColWidth="10" defaultRowHeight="13.5"/>
  <cols>
    <col min="1" max="1" width="11.75" style="26" customWidth="1"/>
    <col min="2" max="2" width="16.875" style="26" customWidth="1"/>
    <col min="3" max="3" width="16.375" style="26" customWidth="1"/>
    <col min="4" max="4" width="16.375" style="41" customWidth="1"/>
    <col min="5" max="5" width="17.5" style="41" customWidth="1"/>
    <col min="6" max="6" width="17.5" style="26" customWidth="1"/>
    <col min="7" max="9" width="9.75" style="26" customWidth="1"/>
    <col min="10" max="16384" width="10" style="26"/>
  </cols>
  <sheetData>
    <row r="1" spans="1:6" ht="39.950000000000003" customHeight="1">
      <c r="A1" s="121" t="s">
        <v>2</v>
      </c>
      <c r="B1" s="121"/>
      <c r="C1" s="121"/>
      <c r="D1" s="121"/>
      <c r="E1" s="121"/>
      <c r="F1" s="121"/>
    </row>
    <row r="2" spans="1:6" ht="22.7" customHeight="1">
      <c r="A2" s="28"/>
      <c r="C2" s="28"/>
      <c r="D2" s="57"/>
      <c r="F2" s="29" t="s">
        <v>27</v>
      </c>
    </row>
    <row r="3" spans="1:6" ht="34.15" customHeight="1">
      <c r="A3" s="30" t="s">
        <v>37</v>
      </c>
      <c r="B3" s="30" t="s">
        <v>38</v>
      </c>
      <c r="C3" s="30" t="s">
        <v>29</v>
      </c>
      <c r="D3" s="42" t="s">
        <v>30</v>
      </c>
      <c r="E3" s="42" t="s">
        <v>31</v>
      </c>
      <c r="F3" s="30" t="s">
        <v>32</v>
      </c>
    </row>
    <row r="4" spans="1:6" s="35" customFormat="1" ht="25.7" customHeight="1">
      <c r="A4" s="34" t="s">
        <v>167</v>
      </c>
      <c r="B4" s="34" t="s">
        <v>39</v>
      </c>
      <c r="C4" s="33">
        <v>5340.86</v>
      </c>
      <c r="D4" s="36">
        <v>4981.8905020000002</v>
      </c>
      <c r="E4" s="36">
        <v>4981.8905020000002</v>
      </c>
      <c r="F4" s="33">
        <f>E4/D4*100</f>
        <v>100</v>
      </c>
    </row>
    <row r="5" spans="1:6" ht="25.7" customHeight="1">
      <c r="A5" s="31" t="s">
        <v>168</v>
      </c>
      <c r="B5" s="31" t="s">
        <v>40</v>
      </c>
      <c r="C5" s="32">
        <v>163.05000000000001</v>
      </c>
      <c r="D5" s="37">
        <v>110.69555</v>
      </c>
      <c r="E5" s="37">
        <v>110.69555</v>
      </c>
      <c r="F5" s="32">
        <f>E5/D5*100</f>
        <v>100</v>
      </c>
    </row>
    <row r="6" spans="1:6" ht="25.7" customHeight="1">
      <c r="A6" s="31" t="s">
        <v>169</v>
      </c>
      <c r="B6" s="31" t="s">
        <v>170</v>
      </c>
      <c r="C6" s="32">
        <v>5</v>
      </c>
      <c r="D6" s="37">
        <v>3.5144000000000002</v>
      </c>
      <c r="E6" s="37">
        <v>3.5144000000000002</v>
      </c>
      <c r="F6" s="32">
        <f t="shared" ref="F6:F69" si="0">E6/D6*100</f>
        <v>100</v>
      </c>
    </row>
    <row r="7" spans="1:6" ht="25.7" customHeight="1">
      <c r="A7" s="31" t="s">
        <v>171</v>
      </c>
      <c r="B7" s="31" t="s">
        <v>41</v>
      </c>
      <c r="C7" s="32">
        <v>52.3</v>
      </c>
      <c r="D7" s="37">
        <v>38.236150000000002</v>
      </c>
      <c r="E7" s="37">
        <v>38.236150000000002</v>
      </c>
      <c r="F7" s="32">
        <f t="shared" si="0"/>
        <v>100</v>
      </c>
    </row>
    <row r="8" spans="1:6" ht="25.7" customHeight="1">
      <c r="A8" s="31" t="s">
        <v>172</v>
      </c>
      <c r="B8" s="31" t="s">
        <v>42</v>
      </c>
      <c r="C8" s="32">
        <v>105.75</v>
      </c>
      <c r="D8" s="37">
        <v>68.944999999999993</v>
      </c>
      <c r="E8" s="37">
        <v>68.944999999999993</v>
      </c>
      <c r="F8" s="32">
        <f t="shared" si="0"/>
        <v>100</v>
      </c>
    </row>
    <row r="9" spans="1:6" ht="25.7" customHeight="1">
      <c r="A9" s="31" t="s">
        <v>173</v>
      </c>
      <c r="B9" s="31" t="s">
        <v>43</v>
      </c>
      <c r="C9" s="32">
        <v>2938.81</v>
      </c>
      <c r="D9" s="37">
        <v>2635.6563329999999</v>
      </c>
      <c r="E9" s="37">
        <v>2635.6563329999999</v>
      </c>
      <c r="F9" s="32">
        <f t="shared" si="0"/>
        <v>100</v>
      </c>
    </row>
    <row r="10" spans="1:6" ht="25.7" customHeight="1">
      <c r="A10" s="31" t="s">
        <v>174</v>
      </c>
      <c r="B10" s="31" t="s">
        <v>44</v>
      </c>
      <c r="C10" s="32">
        <v>2938.81</v>
      </c>
      <c r="D10" s="37">
        <v>2635.6563329999999</v>
      </c>
      <c r="E10" s="37">
        <v>2635.6563329999999</v>
      </c>
      <c r="F10" s="32">
        <f t="shared" si="0"/>
        <v>100</v>
      </c>
    </row>
    <row r="11" spans="1:6" ht="25.7" customHeight="1">
      <c r="A11" s="31" t="s">
        <v>176</v>
      </c>
      <c r="B11" s="31" t="s">
        <v>177</v>
      </c>
      <c r="C11" s="32">
        <v>186.47</v>
      </c>
      <c r="D11" s="37">
        <v>181.14066</v>
      </c>
      <c r="E11" s="37">
        <v>181.14066</v>
      </c>
      <c r="F11" s="32">
        <f t="shared" si="0"/>
        <v>100</v>
      </c>
    </row>
    <row r="12" spans="1:6" ht="25.7" customHeight="1">
      <c r="A12" s="31" t="s">
        <v>178</v>
      </c>
      <c r="B12" s="31" t="s">
        <v>179</v>
      </c>
      <c r="C12" s="32">
        <v>186.47</v>
      </c>
      <c r="D12" s="37">
        <v>181.14066</v>
      </c>
      <c r="E12" s="37">
        <v>181.14066</v>
      </c>
      <c r="F12" s="32">
        <f t="shared" si="0"/>
        <v>100</v>
      </c>
    </row>
    <row r="13" spans="1:6" ht="25.7" customHeight="1">
      <c r="A13" s="31" t="s">
        <v>184</v>
      </c>
      <c r="B13" s="31" t="s">
        <v>185</v>
      </c>
      <c r="C13" s="32"/>
      <c r="D13" s="37">
        <v>9.7804000000000002</v>
      </c>
      <c r="E13" s="37">
        <v>9.7804000000000002</v>
      </c>
      <c r="F13" s="32">
        <f t="shared" si="0"/>
        <v>100</v>
      </c>
    </row>
    <row r="14" spans="1:6" ht="25.7" customHeight="1">
      <c r="A14" s="31" t="s">
        <v>186</v>
      </c>
      <c r="B14" s="31" t="s">
        <v>187</v>
      </c>
      <c r="C14" s="32"/>
      <c r="D14" s="37">
        <v>9.7804000000000002</v>
      </c>
      <c r="E14" s="37">
        <v>9.7804000000000002</v>
      </c>
      <c r="F14" s="32">
        <f t="shared" si="0"/>
        <v>100</v>
      </c>
    </row>
    <row r="15" spans="1:6" ht="25.7" customHeight="1">
      <c r="A15" s="31" t="s">
        <v>188</v>
      </c>
      <c r="B15" s="31" t="s">
        <v>189</v>
      </c>
      <c r="C15" s="32">
        <v>14.75</v>
      </c>
      <c r="D15" s="37">
        <v>28.775628999999999</v>
      </c>
      <c r="E15" s="37">
        <v>28.775628999999999</v>
      </c>
      <c r="F15" s="32">
        <f t="shared" si="0"/>
        <v>100</v>
      </c>
    </row>
    <row r="16" spans="1:6" ht="25.7" customHeight="1">
      <c r="A16" s="31" t="s">
        <v>190</v>
      </c>
      <c r="B16" s="31" t="s">
        <v>191</v>
      </c>
      <c r="C16" s="32">
        <v>14.75</v>
      </c>
      <c r="D16" s="37">
        <v>28.775628999999999</v>
      </c>
      <c r="E16" s="37">
        <v>28.775628999999999</v>
      </c>
      <c r="F16" s="32">
        <f t="shared" si="0"/>
        <v>100</v>
      </c>
    </row>
    <row r="17" spans="1:6" ht="25.7" customHeight="1">
      <c r="A17" s="31" t="s">
        <v>192</v>
      </c>
      <c r="B17" s="31" t="s">
        <v>193</v>
      </c>
      <c r="C17" s="32">
        <v>1454.1</v>
      </c>
      <c r="D17" s="37">
        <v>1462.762154</v>
      </c>
      <c r="E17" s="37">
        <v>1462.762154</v>
      </c>
      <c r="F17" s="32">
        <f t="shared" si="0"/>
        <v>100</v>
      </c>
    </row>
    <row r="18" spans="1:6" ht="25.7" customHeight="1">
      <c r="A18" s="31" t="s">
        <v>194</v>
      </c>
      <c r="B18" s="31" t="s">
        <v>195</v>
      </c>
      <c r="C18" s="32">
        <v>463.06</v>
      </c>
      <c r="D18" s="37">
        <v>450.156364</v>
      </c>
      <c r="E18" s="37">
        <v>450.156364</v>
      </c>
      <c r="F18" s="32">
        <f t="shared" si="0"/>
        <v>100</v>
      </c>
    </row>
    <row r="19" spans="1:6" ht="25.7" customHeight="1">
      <c r="A19" s="31" t="s">
        <v>196</v>
      </c>
      <c r="B19" s="31" t="s">
        <v>193</v>
      </c>
      <c r="C19" s="32">
        <v>991.04</v>
      </c>
      <c r="D19" s="37">
        <v>1012.60579</v>
      </c>
      <c r="E19" s="37">
        <v>1012.60579</v>
      </c>
      <c r="F19" s="32">
        <f t="shared" si="0"/>
        <v>100</v>
      </c>
    </row>
    <row r="20" spans="1:6" ht="25.7" customHeight="1">
      <c r="A20" s="31" t="s">
        <v>197</v>
      </c>
      <c r="B20" s="31" t="s">
        <v>198</v>
      </c>
      <c r="C20" s="32">
        <v>583.67999999999995</v>
      </c>
      <c r="D20" s="37">
        <v>553.07977900000003</v>
      </c>
      <c r="E20" s="37">
        <v>553.07977900000003</v>
      </c>
      <c r="F20" s="32">
        <f t="shared" si="0"/>
        <v>100</v>
      </c>
    </row>
    <row r="21" spans="1:6" ht="25.7" customHeight="1">
      <c r="A21" s="31" t="s">
        <v>199</v>
      </c>
      <c r="B21" s="31" t="s">
        <v>198</v>
      </c>
      <c r="C21" s="32">
        <v>583.67999999999995</v>
      </c>
      <c r="D21" s="37">
        <v>553.07977600000004</v>
      </c>
      <c r="E21" s="37">
        <v>553.07977600000004</v>
      </c>
      <c r="F21" s="32">
        <f t="shared" si="0"/>
        <v>100</v>
      </c>
    </row>
    <row r="22" spans="1:6" s="35" customFormat="1" ht="25.7" customHeight="1">
      <c r="A22" s="34" t="s">
        <v>200</v>
      </c>
      <c r="B22" s="34" t="s">
        <v>149</v>
      </c>
      <c r="C22" s="33">
        <v>508.9</v>
      </c>
      <c r="D22" s="36">
        <v>410.69412</v>
      </c>
      <c r="E22" s="36">
        <v>410.69412</v>
      </c>
      <c r="F22" s="33">
        <f t="shared" si="0"/>
        <v>100</v>
      </c>
    </row>
    <row r="23" spans="1:6" ht="25.7" customHeight="1">
      <c r="A23" s="31" t="s">
        <v>201</v>
      </c>
      <c r="B23" s="31" t="s">
        <v>202</v>
      </c>
      <c r="C23" s="32">
        <v>181.25</v>
      </c>
      <c r="D23" s="37">
        <v>181.245</v>
      </c>
      <c r="E23" s="37">
        <v>181.245</v>
      </c>
      <c r="F23" s="32">
        <f t="shared" si="0"/>
        <v>100</v>
      </c>
    </row>
    <row r="24" spans="1:6" ht="25.7" customHeight="1">
      <c r="A24" s="31" t="s">
        <v>203</v>
      </c>
      <c r="B24" s="31" t="s">
        <v>204</v>
      </c>
      <c r="C24" s="32">
        <v>56.72</v>
      </c>
      <c r="D24" s="37">
        <v>56.72</v>
      </c>
      <c r="E24" s="37">
        <v>56.72</v>
      </c>
      <c r="F24" s="32">
        <f t="shared" si="0"/>
        <v>100</v>
      </c>
    </row>
    <row r="25" spans="1:6" ht="25.7" customHeight="1">
      <c r="A25" s="31" t="s">
        <v>205</v>
      </c>
      <c r="B25" s="31" t="s">
        <v>206</v>
      </c>
      <c r="C25" s="32">
        <v>39.53</v>
      </c>
      <c r="D25" s="37">
        <v>39.524999999999999</v>
      </c>
      <c r="E25" s="37">
        <v>39.524999999999999</v>
      </c>
      <c r="F25" s="32">
        <f t="shared" si="0"/>
        <v>100</v>
      </c>
    </row>
    <row r="26" spans="1:6" ht="25.7" customHeight="1">
      <c r="A26" s="31" t="s">
        <v>207</v>
      </c>
      <c r="B26" s="31" t="s">
        <v>208</v>
      </c>
      <c r="C26" s="32">
        <v>85</v>
      </c>
      <c r="D26" s="37">
        <v>85</v>
      </c>
      <c r="E26" s="37">
        <v>85</v>
      </c>
      <c r="F26" s="32">
        <f t="shared" si="0"/>
        <v>100</v>
      </c>
    </row>
    <row r="27" spans="1:6" ht="25.7" customHeight="1">
      <c r="A27" s="31" t="s">
        <v>407</v>
      </c>
      <c r="B27" s="31" t="s">
        <v>408</v>
      </c>
      <c r="C27" s="32">
        <v>327.64999999999998</v>
      </c>
      <c r="D27" s="37">
        <v>229.44911999999999</v>
      </c>
      <c r="E27" s="37">
        <v>229.44911999999999</v>
      </c>
      <c r="F27" s="32">
        <f t="shared" si="0"/>
        <v>100</v>
      </c>
    </row>
    <row r="28" spans="1:6" ht="25.7" customHeight="1">
      <c r="A28" s="31" t="s">
        <v>409</v>
      </c>
      <c r="B28" s="31" t="s">
        <v>408</v>
      </c>
      <c r="C28" s="32">
        <v>327.64999999999998</v>
      </c>
      <c r="D28" s="37">
        <v>229.44911999999999</v>
      </c>
      <c r="E28" s="37">
        <v>229.44911999999999</v>
      </c>
      <c r="F28" s="32">
        <f t="shared" si="0"/>
        <v>100</v>
      </c>
    </row>
    <row r="29" spans="1:6" s="35" customFormat="1" ht="25.7" customHeight="1">
      <c r="A29" s="34" t="s">
        <v>211</v>
      </c>
      <c r="B29" s="34" t="s">
        <v>150</v>
      </c>
      <c r="C29" s="33">
        <v>37.75</v>
      </c>
      <c r="D29" s="36">
        <v>25</v>
      </c>
      <c r="E29" s="36">
        <v>25</v>
      </c>
      <c r="F29" s="33">
        <f t="shared" si="0"/>
        <v>100</v>
      </c>
    </row>
    <row r="30" spans="1:6" ht="25.7" customHeight="1">
      <c r="A30" s="31" t="s">
        <v>410</v>
      </c>
      <c r="B30" s="31" t="s">
        <v>411</v>
      </c>
      <c r="C30" s="32">
        <v>37.75</v>
      </c>
      <c r="D30" s="37">
        <v>25</v>
      </c>
      <c r="E30" s="37">
        <v>25</v>
      </c>
      <c r="F30" s="32">
        <f t="shared" si="0"/>
        <v>100</v>
      </c>
    </row>
    <row r="31" spans="1:6" ht="25.7" customHeight="1">
      <c r="A31" s="31" t="s">
        <v>412</v>
      </c>
      <c r="B31" s="31" t="s">
        <v>411</v>
      </c>
      <c r="C31" s="32">
        <v>37.75</v>
      </c>
      <c r="D31" s="37">
        <v>25</v>
      </c>
      <c r="E31" s="37">
        <v>25</v>
      </c>
      <c r="F31" s="32">
        <f t="shared" si="0"/>
        <v>100</v>
      </c>
    </row>
    <row r="32" spans="1:6" s="35" customFormat="1" ht="25.7" customHeight="1">
      <c r="A32" s="34" t="s">
        <v>216</v>
      </c>
      <c r="B32" s="34" t="s">
        <v>151</v>
      </c>
      <c r="C32" s="33">
        <v>932.31</v>
      </c>
      <c r="D32" s="36">
        <v>942.71152099999995</v>
      </c>
      <c r="E32" s="36">
        <v>942.71152099999995</v>
      </c>
      <c r="F32" s="33">
        <f t="shared" si="0"/>
        <v>100</v>
      </c>
    </row>
    <row r="33" spans="1:6" ht="25.7" customHeight="1">
      <c r="A33" s="31" t="s">
        <v>217</v>
      </c>
      <c r="B33" s="31" t="s">
        <v>218</v>
      </c>
      <c r="C33" s="32"/>
      <c r="D33" s="37">
        <v>0.436</v>
      </c>
      <c r="E33" s="37">
        <v>0.436</v>
      </c>
      <c r="F33" s="32">
        <f t="shared" si="0"/>
        <v>100</v>
      </c>
    </row>
    <row r="34" spans="1:6" ht="25.7" customHeight="1">
      <c r="A34" s="31" t="s">
        <v>413</v>
      </c>
      <c r="B34" s="31" t="s">
        <v>414</v>
      </c>
      <c r="C34" s="32"/>
      <c r="D34" s="37">
        <v>0.436</v>
      </c>
      <c r="E34" s="37">
        <v>0.436</v>
      </c>
      <c r="F34" s="32">
        <f t="shared" si="0"/>
        <v>100</v>
      </c>
    </row>
    <row r="35" spans="1:6" ht="25.7" customHeight="1">
      <c r="A35" s="31" t="s">
        <v>415</v>
      </c>
      <c r="B35" s="31" t="s">
        <v>416</v>
      </c>
      <c r="C35" s="32"/>
      <c r="D35" s="37">
        <v>730</v>
      </c>
      <c r="E35" s="37">
        <v>730</v>
      </c>
      <c r="F35" s="32">
        <f t="shared" si="0"/>
        <v>100</v>
      </c>
    </row>
    <row r="36" spans="1:6" ht="25.7" customHeight="1">
      <c r="A36" s="31" t="s">
        <v>417</v>
      </c>
      <c r="B36" s="31" t="s">
        <v>418</v>
      </c>
      <c r="C36" s="32"/>
      <c r="D36" s="37">
        <v>730</v>
      </c>
      <c r="E36" s="37">
        <v>730</v>
      </c>
      <c r="F36" s="32">
        <f t="shared" si="0"/>
        <v>100</v>
      </c>
    </row>
    <row r="37" spans="1:6" ht="25.7" customHeight="1">
      <c r="A37" s="31" t="s">
        <v>419</v>
      </c>
      <c r="B37" s="31" t="s">
        <v>420</v>
      </c>
      <c r="C37" s="32"/>
      <c r="D37" s="37"/>
      <c r="E37" s="37"/>
      <c r="F37" s="32"/>
    </row>
    <row r="38" spans="1:6" ht="25.7" customHeight="1">
      <c r="A38" s="31" t="s">
        <v>421</v>
      </c>
      <c r="B38" s="31" t="s">
        <v>422</v>
      </c>
      <c r="C38" s="32"/>
      <c r="D38" s="37"/>
      <c r="E38" s="37"/>
      <c r="F38" s="32"/>
    </row>
    <row r="39" spans="1:6" ht="25.7" customHeight="1">
      <c r="A39" s="31" t="s">
        <v>423</v>
      </c>
      <c r="B39" s="31" t="s">
        <v>424</v>
      </c>
      <c r="C39" s="32"/>
      <c r="D39" s="37"/>
      <c r="E39" s="37"/>
      <c r="F39" s="32"/>
    </row>
    <row r="40" spans="1:6" ht="25.7" customHeight="1">
      <c r="A40" s="31" t="s">
        <v>425</v>
      </c>
      <c r="B40" s="31" t="s">
        <v>426</v>
      </c>
      <c r="C40" s="32">
        <v>932.31</v>
      </c>
      <c r="D40" s="37">
        <v>212.275521</v>
      </c>
      <c r="E40" s="37">
        <v>212.275521</v>
      </c>
      <c r="F40" s="32">
        <f t="shared" si="0"/>
        <v>100</v>
      </c>
    </row>
    <row r="41" spans="1:6" ht="25.7" customHeight="1">
      <c r="A41" s="31" t="s">
        <v>427</v>
      </c>
      <c r="B41" s="31" t="s">
        <v>426</v>
      </c>
      <c r="C41" s="32">
        <v>932.31</v>
      </c>
      <c r="D41" s="37">
        <v>212.275521</v>
      </c>
      <c r="E41" s="37">
        <v>212.275521</v>
      </c>
      <c r="F41" s="32">
        <f t="shared" si="0"/>
        <v>100</v>
      </c>
    </row>
    <row r="42" spans="1:6" s="35" customFormat="1" ht="25.7" customHeight="1">
      <c r="A42" s="34" t="s">
        <v>221</v>
      </c>
      <c r="B42" s="34" t="s">
        <v>110</v>
      </c>
      <c r="C42" s="33">
        <v>15616.97</v>
      </c>
      <c r="D42" s="36">
        <v>13943.931574</v>
      </c>
      <c r="E42" s="36">
        <v>13943.931574</v>
      </c>
      <c r="F42" s="33">
        <f t="shared" si="0"/>
        <v>100</v>
      </c>
    </row>
    <row r="43" spans="1:6" ht="25.7" customHeight="1">
      <c r="A43" s="31" t="s">
        <v>222</v>
      </c>
      <c r="B43" s="31" t="s">
        <v>223</v>
      </c>
      <c r="C43" s="32">
        <v>2976.93</v>
      </c>
      <c r="D43" s="37">
        <v>2639.1030639999999</v>
      </c>
      <c r="E43" s="37">
        <v>2639.1030639999999</v>
      </c>
      <c r="F43" s="32">
        <f t="shared" si="0"/>
        <v>100</v>
      </c>
    </row>
    <row r="44" spans="1:6" ht="25.7" customHeight="1">
      <c r="A44" s="31" t="s">
        <v>224</v>
      </c>
      <c r="B44" s="31" t="s">
        <v>225</v>
      </c>
      <c r="C44" s="32">
        <v>2216.16</v>
      </c>
      <c r="D44" s="37">
        <v>1919.3434999999999</v>
      </c>
      <c r="E44" s="37">
        <v>1919.3434999999999</v>
      </c>
      <c r="F44" s="32">
        <f t="shared" si="0"/>
        <v>100</v>
      </c>
    </row>
    <row r="45" spans="1:6" ht="25.7" customHeight="1">
      <c r="A45" s="31" t="s">
        <v>226</v>
      </c>
      <c r="B45" s="31" t="s">
        <v>227</v>
      </c>
      <c r="C45" s="32">
        <v>760.77</v>
      </c>
      <c r="D45" s="37">
        <v>719.75956399999995</v>
      </c>
      <c r="E45" s="37">
        <v>719.75956399999995</v>
      </c>
      <c r="F45" s="32">
        <f t="shared" si="0"/>
        <v>100</v>
      </c>
    </row>
    <row r="46" spans="1:6" ht="25.7" customHeight="1">
      <c r="A46" s="31" t="s">
        <v>228</v>
      </c>
      <c r="B46" s="31" t="s">
        <v>229</v>
      </c>
      <c r="C46" s="32">
        <v>1134.72</v>
      </c>
      <c r="D46" s="37">
        <v>811.63858300000004</v>
      </c>
      <c r="E46" s="37">
        <v>811.63858300000004</v>
      </c>
      <c r="F46" s="32">
        <f t="shared" si="0"/>
        <v>100</v>
      </c>
    </row>
    <row r="47" spans="1:6" ht="25.7" customHeight="1">
      <c r="A47" s="31" t="s">
        <v>230</v>
      </c>
      <c r="B47" s="31" t="s">
        <v>231</v>
      </c>
      <c r="C47" s="32">
        <v>221.53</v>
      </c>
      <c r="D47" s="37">
        <v>85.241</v>
      </c>
      <c r="E47" s="37">
        <v>85.241</v>
      </c>
      <c r="F47" s="32">
        <f t="shared" si="0"/>
        <v>100</v>
      </c>
    </row>
    <row r="48" spans="1:6" ht="25.7" customHeight="1">
      <c r="A48" s="31" t="s">
        <v>232</v>
      </c>
      <c r="B48" s="31" t="s">
        <v>233</v>
      </c>
      <c r="C48" s="32">
        <v>282.91000000000003</v>
      </c>
      <c r="D48" s="37">
        <v>109.1725</v>
      </c>
      <c r="E48" s="37">
        <v>109.1725</v>
      </c>
      <c r="F48" s="32">
        <f t="shared" si="0"/>
        <v>100</v>
      </c>
    </row>
    <row r="49" spans="1:6" ht="25.7" customHeight="1">
      <c r="A49" s="31" t="s">
        <v>234</v>
      </c>
      <c r="B49" s="31" t="s">
        <v>235</v>
      </c>
      <c r="C49" s="32">
        <v>420.35</v>
      </c>
      <c r="D49" s="37">
        <v>401.09465599999999</v>
      </c>
      <c r="E49" s="37">
        <v>401.09465599999999</v>
      </c>
      <c r="F49" s="32">
        <f t="shared" si="0"/>
        <v>100</v>
      </c>
    </row>
    <row r="50" spans="1:6" ht="25.7" customHeight="1">
      <c r="A50" s="31" t="s">
        <v>236</v>
      </c>
      <c r="B50" s="31" t="s">
        <v>237</v>
      </c>
      <c r="C50" s="32">
        <v>209.93</v>
      </c>
      <c r="D50" s="37">
        <v>215.810427</v>
      </c>
      <c r="E50" s="37">
        <v>215.810427</v>
      </c>
      <c r="F50" s="32">
        <f t="shared" si="0"/>
        <v>100</v>
      </c>
    </row>
    <row r="51" spans="1:6" ht="25.7" customHeight="1">
      <c r="A51" s="31" t="s">
        <v>238</v>
      </c>
      <c r="B51" s="31" t="s">
        <v>239</v>
      </c>
      <c r="C51" s="32"/>
      <c r="D51" s="37">
        <v>0.32</v>
      </c>
      <c r="E51" s="37">
        <v>0.32</v>
      </c>
      <c r="F51" s="32">
        <f t="shared" si="0"/>
        <v>100</v>
      </c>
    </row>
    <row r="52" spans="1:6" ht="25.7" customHeight="1">
      <c r="A52" s="31" t="s">
        <v>240</v>
      </c>
      <c r="B52" s="31" t="s">
        <v>241</v>
      </c>
      <c r="C52" s="32">
        <v>7387.76</v>
      </c>
      <c r="D52" s="37">
        <v>6775.1941290000004</v>
      </c>
      <c r="E52" s="37">
        <v>6775.1941290000004</v>
      </c>
      <c r="F52" s="32">
        <f t="shared" si="0"/>
        <v>100</v>
      </c>
    </row>
    <row r="53" spans="1:6" ht="25.7" customHeight="1">
      <c r="A53" s="31" t="s">
        <v>242</v>
      </c>
      <c r="B53" s="31" t="s">
        <v>243</v>
      </c>
      <c r="C53" s="32">
        <v>19.5</v>
      </c>
      <c r="D53" s="37">
        <v>17.159939999999999</v>
      </c>
      <c r="E53" s="37">
        <v>17.159939999999999</v>
      </c>
      <c r="F53" s="32">
        <f t="shared" si="0"/>
        <v>100</v>
      </c>
    </row>
    <row r="54" spans="1:6" ht="25.7" customHeight="1">
      <c r="A54" s="31" t="s">
        <v>244</v>
      </c>
      <c r="B54" s="31" t="s">
        <v>245</v>
      </c>
      <c r="C54" s="32">
        <v>7283.65</v>
      </c>
      <c r="D54" s="37">
        <v>6691.7741889999998</v>
      </c>
      <c r="E54" s="37">
        <v>6691.7741889999998</v>
      </c>
      <c r="F54" s="32">
        <f t="shared" si="0"/>
        <v>100</v>
      </c>
    </row>
    <row r="55" spans="1:6" ht="25.7" customHeight="1">
      <c r="A55" s="31" t="s">
        <v>246</v>
      </c>
      <c r="B55" s="31" t="s">
        <v>247</v>
      </c>
      <c r="C55" s="32">
        <v>84.61</v>
      </c>
      <c r="D55" s="37">
        <v>66.260000000000005</v>
      </c>
      <c r="E55" s="37">
        <v>66.260000000000005</v>
      </c>
      <c r="F55" s="32">
        <f t="shared" si="0"/>
        <v>100</v>
      </c>
    </row>
    <row r="56" spans="1:6" ht="25.7" customHeight="1">
      <c r="A56" s="31" t="s">
        <v>248</v>
      </c>
      <c r="B56" s="31" t="s">
        <v>249</v>
      </c>
      <c r="C56" s="32">
        <v>12.48</v>
      </c>
      <c r="D56" s="37">
        <v>51.34</v>
      </c>
      <c r="E56" s="37">
        <v>51.34</v>
      </c>
      <c r="F56" s="32">
        <f t="shared" si="0"/>
        <v>100</v>
      </c>
    </row>
    <row r="57" spans="1:6" ht="25.7" customHeight="1">
      <c r="A57" s="31" t="s">
        <v>250</v>
      </c>
      <c r="B57" s="31" t="s">
        <v>251</v>
      </c>
      <c r="C57" s="32">
        <v>4.63</v>
      </c>
      <c r="D57" s="37">
        <v>46.695</v>
      </c>
      <c r="E57" s="37">
        <v>46.695</v>
      </c>
      <c r="F57" s="32">
        <f t="shared" si="0"/>
        <v>100</v>
      </c>
    </row>
    <row r="58" spans="1:6" ht="25.7" customHeight="1">
      <c r="A58" s="31" t="s">
        <v>428</v>
      </c>
      <c r="B58" s="31" t="s">
        <v>429</v>
      </c>
      <c r="C58" s="32">
        <v>2.95</v>
      </c>
      <c r="D58" s="37"/>
      <c r="E58" s="37"/>
      <c r="F58" s="32"/>
    </row>
    <row r="59" spans="1:6" ht="25.7" customHeight="1">
      <c r="A59" s="31" t="s">
        <v>252</v>
      </c>
      <c r="B59" s="31" t="s">
        <v>253</v>
      </c>
      <c r="C59" s="32">
        <v>4.9000000000000004</v>
      </c>
      <c r="D59" s="37">
        <v>4.6449999999999996</v>
      </c>
      <c r="E59" s="37">
        <v>4.6449999999999996</v>
      </c>
      <c r="F59" s="32">
        <f t="shared" si="0"/>
        <v>100</v>
      </c>
    </row>
    <row r="60" spans="1:6" ht="25.7" customHeight="1">
      <c r="A60" s="31" t="s">
        <v>254</v>
      </c>
      <c r="B60" s="31" t="s">
        <v>255</v>
      </c>
      <c r="C60" s="32">
        <v>700.67</v>
      </c>
      <c r="D60" s="37">
        <v>696.13869999999997</v>
      </c>
      <c r="E60" s="37">
        <v>696.13869999999997</v>
      </c>
      <c r="F60" s="32">
        <f t="shared" si="0"/>
        <v>100</v>
      </c>
    </row>
    <row r="61" spans="1:6" ht="25.7" customHeight="1">
      <c r="A61" s="31" t="s">
        <v>430</v>
      </c>
      <c r="B61" s="31" t="s">
        <v>431</v>
      </c>
      <c r="C61" s="32">
        <v>370</v>
      </c>
      <c r="D61" s="37">
        <v>318.197</v>
      </c>
      <c r="E61" s="37">
        <v>318.197</v>
      </c>
      <c r="F61" s="32">
        <f t="shared" si="0"/>
        <v>100</v>
      </c>
    </row>
    <row r="62" spans="1:6" ht="25.7" customHeight="1">
      <c r="A62" s="31" t="s">
        <v>256</v>
      </c>
      <c r="B62" s="31" t="s">
        <v>257</v>
      </c>
      <c r="C62" s="32">
        <v>22.64</v>
      </c>
      <c r="D62" s="37">
        <v>22.64</v>
      </c>
      <c r="E62" s="37">
        <v>22.64</v>
      </c>
      <c r="F62" s="32">
        <f t="shared" si="0"/>
        <v>100</v>
      </c>
    </row>
    <row r="63" spans="1:6" ht="25.7" customHeight="1">
      <c r="A63" s="31" t="s">
        <v>258</v>
      </c>
      <c r="B63" s="31" t="s">
        <v>259</v>
      </c>
      <c r="C63" s="32">
        <v>306.27999999999997</v>
      </c>
      <c r="D63" s="37">
        <v>355.30169999999998</v>
      </c>
      <c r="E63" s="37">
        <v>355.30169999999998</v>
      </c>
      <c r="F63" s="32">
        <f t="shared" si="0"/>
        <v>100</v>
      </c>
    </row>
    <row r="64" spans="1:6" ht="25.7" customHeight="1">
      <c r="A64" s="31" t="s">
        <v>260</v>
      </c>
      <c r="B64" s="31" t="s">
        <v>261</v>
      </c>
      <c r="C64" s="32">
        <v>1.75</v>
      </c>
      <c r="D64" s="37"/>
      <c r="E64" s="37"/>
      <c r="F64" s="32"/>
    </row>
    <row r="65" spans="1:6" ht="25.7" customHeight="1">
      <c r="A65" s="31" t="s">
        <v>262</v>
      </c>
      <c r="B65" s="31" t="s">
        <v>263</v>
      </c>
      <c r="C65" s="32">
        <v>580.13</v>
      </c>
      <c r="D65" s="37">
        <v>489.03871299999997</v>
      </c>
      <c r="E65" s="37">
        <v>489.03871299999997</v>
      </c>
      <c r="F65" s="32">
        <f t="shared" si="0"/>
        <v>100</v>
      </c>
    </row>
    <row r="66" spans="1:6" ht="25.7" customHeight="1">
      <c r="A66" s="31" t="s">
        <v>432</v>
      </c>
      <c r="B66" s="31" t="s">
        <v>433</v>
      </c>
      <c r="C66" s="32"/>
      <c r="D66" s="37"/>
      <c r="E66" s="37"/>
      <c r="F66" s="32"/>
    </row>
    <row r="67" spans="1:6" ht="25.7" customHeight="1">
      <c r="A67" s="31" t="s">
        <v>434</v>
      </c>
      <c r="B67" s="31" t="s">
        <v>435</v>
      </c>
      <c r="C67" s="32">
        <v>50.86</v>
      </c>
      <c r="D67" s="37">
        <v>1.5563</v>
      </c>
      <c r="E67" s="37">
        <v>1.5563</v>
      </c>
      <c r="F67" s="32">
        <f t="shared" si="0"/>
        <v>100</v>
      </c>
    </row>
    <row r="68" spans="1:6" ht="25.7" customHeight="1">
      <c r="A68" s="31" t="s">
        <v>264</v>
      </c>
      <c r="B68" s="31" t="s">
        <v>265</v>
      </c>
      <c r="C68" s="32">
        <v>312.02</v>
      </c>
      <c r="D68" s="37">
        <v>293.44141300000001</v>
      </c>
      <c r="E68" s="37">
        <v>293.44141300000001</v>
      </c>
      <c r="F68" s="32">
        <f t="shared" si="0"/>
        <v>100</v>
      </c>
    </row>
    <row r="69" spans="1:6" ht="25.7" customHeight="1">
      <c r="A69" s="31" t="s">
        <v>266</v>
      </c>
      <c r="B69" s="31" t="s">
        <v>267</v>
      </c>
      <c r="C69" s="32">
        <v>217.25</v>
      </c>
      <c r="D69" s="37">
        <v>194.041</v>
      </c>
      <c r="E69" s="37">
        <v>194.041</v>
      </c>
      <c r="F69" s="32">
        <f t="shared" si="0"/>
        <v>100</v>
      </c>
    </row>
    <row r="70" spans="1:6" ht="25.7" customHeight="1">
      <c r="A70" s="31" t="s">
        <v>436</v>
      </c>
      <c r="B70" s="31" t="s">
        <v>437</v>
      </c>
      <c r="C70" s="32">
        <v>11</v>
      </c>
      <c r="D70" s="37">
        <v>2.9</v>
      </c>
      <c r="E70" s="37">
        <v>2.9</v>
      </c>
      <c r="F70" s="32">
        <f t="shared" ref="F70:F133" si="1">E70/D70*100</f>
        <v>100</v>
      </c>
    </row>
    <row r="71" spans="1:6" ht="25.7" customHeight="1">
      <c r="A71" s="31" t="s">
        <v>438</v>
      </c>
      <c r="B71" s="31" t="s">
        <v>439</v>
      </c>
      <c r="C71" s="32">
        <v>11</v>
      </c>
      <c r="D71" s="37">
        <v>2.9</v>
      </c>
      <c r="E71" s="37">
        <v>2.9</v>
      </c>
      <c r="F71" s="32">
        <f t="shared" si="1"/>
        <v>100</v>
      </c>
    </row>
    <row r="72" spans="1:6" ht="25.7" customHeight="1">
      <c r="A72" s="31" t="s">
        <v>440</v>
      </c>
      <c r="B72" s="31" t="s">
        <v>441</v>
      </c>
      <c r="C72" s="32">
        <v>28</v>
      </c>
      <c r="D72" s="37">
        <v>19.59</v>
      </c>
      <c r="E72" s="37">
        <v>19.59</v>
      </c>
      <c r="F72" s="32">
        <f t="shared" si="1"/>
        <v>100</v>
      </c>
    </row>
    <row r="73" spans="1:6" ht="25.7" customHeight="1">
      <c r="A73" s="31" t="s">
        <v>442</v>
      </c>
      <c r="B73" s="31" t="s">
        <v>443</v>
      </c>
      <c r="C73" s="32">
        <v>14</v>
      </c>
      <c r="D73" s="37">
        <v>9.9</v>
      </c>
      <c r="E73" s="37">
        <v>9.9</v>
      </c>
      <c r="F73" s="32">
        <f t="shared" si="1"/>
        <v>100</v>
      </c>
    </row>
    <row r="74" spans="1:6" ht="25.7" customHeight="1">
      <c r="A74" s="31" t="s">
        <v>444</v>
      </c>
      <c r="B74" s="31" t="s">
        <v>445</v>
      </c>
      <c r="C74" s="32">
        <v>14</v>
      </c>
      <c r="D74" s="37">
        <v>9.69</v>
      </c>
      <c r="E74" s="37">
        <v>9.69</v>
      </c>
      <c r="F74" s="32">
        <f t="shared" si="1"/>
        <v>100</v>
      </c>
    </row>
    <row r="75" spans="1:6" ht="25.7" customHeight="1">
      <c r="A75" s="31" t="s">
        <v>268</v>
      </c>
      <c r="B75" s="31" t="s">
        <v>269</v>
      </c>
      <c r="C75" s="32">
        <v>594.36</v>
      </c>
      <c r="D75" s="37">
        <v>335.35657500000002</v>
      </c>
      <c r="E75" s="37">
        <v>335.35657500000002</v>
      </c>
      <c r="F75" s="32">
        <f t="shared" si="1"/>
        <v>100</v>
      </c>
    </row>
    <row r="76" spans="1:6" ht="25.7" customHeight="1">
      <c r="A76" s="31" t="s">
        <v>270</v>
      </c>
      <c r="B76" s="31" t="s">
        <v>271</v>
      </c>
      <c r="C76" s="32">
        <v>172.36</v>
      </c>
      <c r="D76" s="37">
        <v>80.756574999999998</v>
      </c>
      <c r="E76" s="37">
        <v>80.756574999999998</v>
      </c>
      <c r="F76" s="32">
        <f t="shared" si="1"/>
        <v>100</v>
      </c>
    </row>
    <row r="77" spans="1:6" ht="25.7" customHeight="1">
      <c r="A77" s="31" t="s">
        <v>272</v>
      </c>
      <c r="B77" s="31" t="s">
        <v>273</v>
      </c>
      <c r="C77" s="32">
        <v>422</v>
      </c>
      <c r="D77" s="37">
        <v>254.6</v>
      </c>
      <c r="E77" s="37">
        <v>254.6</v>
      </c>
      <c r="F77" s="32">
        <f t="shared" si="1"/>
        <v>100</v>
      </c>
    </row>
    <row r="78" spans="1:6" ht="25.7" customHeight="1">
      <c r="A78" s="31" t="s">
        <v>274</v>
      </c>
      <c r="B78" s="31" t="s">
        <v>275</v>
      </c>
      <c r="C78" s="32"/>
      <c r="D78" s="37">
        <v>4.7</v>
      </c>
      <c r="E78" s="37">
        <v>4.7</v>
      </c>
      <c r="F78" s="32">
        <f t="shared" si="1"/>
        <v>100</v>
      </c>
    </row>
    <row r="79" spans="1:6" ht="25.7" customHeight="1">
      <c r="A79" s="31" t="s">
        <v>276</v>
      </c>
      <c r="B79" s="31" t="s">
        <v>446</v>
      </c>
      <c r="C79" s="32"/>
      <c r="D79" s="37">
        <v>4.7</v>
      </c>
      <c r="E79" s="37">
        <v>4.7</v>
      </c>
      <c r="F79" s="32">
        <f t="shared" si="1"/>
        <v>100</v>
      </c>
    </row>
    <row r="80" spans="1:6" ht="25.7" customHeight="1">
      <c r="A80" s="31" t="s">
        <v>447</v>
      </c>
      <c r="B80" s="31" t="s">
        <v>448</v>
      </c>
      <c r="C80" s="32">
        <v>2190.92</v>
      </c>
      <c r="D80" s="37">
        <v>2118.93181</v>
      </c>
      <c r="E80" s="37">
        <v>2118.93181</v>
      </c>
      <c r="F80" s="32">
        <f t="shared" si="1"/>
        <v>100</v>
      </c>
    </row>
    <row r="81" spans="1:6" ht="25.7" customHeight="1">
      <c r="A81" s="31" t="s">
        <v>449</v>
      </c>
      <c r="B81" s="31" t="s">
        <v>448</v>
      </c>
      <c r="C81" s="32">
        <v>2190.92</v>
      </c>
      <c r="D81" s="37">
        <v>2118.93181</v>
      </c>
      <c r="E81" s="37">
        <v>2118.93181</v>
      </c>
      <c r="F81" s="32">
        <f t="shared" si="1"/>
        <v>100</v>
      </c>
    </row>
    <row r="82" spans="1:6" s="35" customFormat="1" ht="25.7" customHeight="1">
      <c r="A82" s="34" t="s">
        <v>278</v>
      </c>
      <c r="B82" s="34" t="s">
        <v>152</v>
      </c>
      <c r="C82" s="33">
        <v>2571.31</v>
      </c>
      <c r="D82" s="36">
        <v>1811.1649540000001</v>
      </c>
      <c r="E82" s="36">
        <v>1811.1649540000001</v>
      </c>
      <c r="F82" s="33">
        <f t="shared" si="1"/>
        <v>100</v>
      </c>
    </row>
    <row r="83" spans="1:6" ht="25.7" customHeight="1">
      <c r="A83" s="31" t="s">
        <v>283</v>
      </c>
      <c r="B83" s="31" t="s">
        <v>284</v>
      </c>
      <c r="C83" s="32">
        <v>249.54</v>
      </c>
      <c r="D83" s="37">
        <v>235</v>
      </c>
      <c r="E83" s="37">
        <v>235</v>
      </c>
      <c r="F83" s="32">
        <f t="shared" si="1"/>
        <v>100</v>
      </c>
    </row>
    <row r="84" spans="1:6" ht="25.7" customHeight="1">
      <c r="A84" s="31" t="s">
        <v>285</v>
      </c>
      <c r="B84" s="31" t="s">
        <v>286</v>
      </c>
      <c r="C84" s="32">
        <v>249.54</v>
      </c>
      <c r="D84" s="37">
        <v>235</v>
      </c>
      <c r="E84" s="37">
        <v>235</v>
      </c>
      <c r="F84" s="32">
        <f t="shared" si="1"/>
        <v>100</v>
      </c>
    </row>
    <row r="85" spans="1:6" ht="25.7" customHeight="1">
      <c r="A85" s="31" t="s">
        <v>287</v>
      </c>
      <c r="B85" s="31" t="s">
        <v>288</v>
      </c>
      <c r="C85" s="32">
        <v>45</v>
      </c>
      <c r="D85" s="37">
        <v>41.561999999999998</v>
      </c>
      <c r="E85" s="37">
        <v>41.561999999999998</v>
      </c>
      <c r="F85" s="32">
        <f t="shared" si="1"/>
        <v>100</v>
      </c>
    </row>
    <row r="86" spans="1:6" ht="25.7" customHeight="1">
      <c r="A86" s="31" t="s">
        <v>289</v>
      </c>
      <c r="B86" s="31" t="s">
        <v>290</v>
      </c>
      <c r="C86" s="32">
        <v>45</v>
      </c>
      <c r="D86" s="37">
        <v>41.561999999999998</v>
      </c>
      <c r="E86" s="37">
        <v>41.561999999999998</v>
      </c>
      <c r="F86" s="32">
        <f t="shared" si="1"/>
        <v>100</v>
      </c>
    </row>
    <row r="87" spans="1:6" ht="25.7" customHeight="1">
      <c r="A87" s="31" t="s">
        <v>291</v>
      </c>
      <c r="B87" s="31" t="s">
        <v>292</v>
      </c>
      <c r="C87" s="32">
        <v>275.42</v>
      </c>
      <c r="D87" s="37">
        <v>238.08315099999999</v>
      </c>
      <c r="E87" s="37">
        <v>238.08315099999999</v>
      </c>
      <c r="F87" s="32">
        <f t="shared" si="1"/>
        <v>100</v>
      </c>
    </row>
    <row r="88" spans="1:6" ht="25.7" customHeight="1">
      <c r="A88" s="31" t="s">
        <v>293</v>
      </c>
      <c r="B88" s="31" t="s">
        <v>294</v>
      </c>
      <c r="C88" s="32">
        <v>77.72</v>
      </c>
      <c r="D88" s="37">
        <v>63.668514999999999</v>
      </c>
      <c r="E88" s="37">
        <v>63.668514999999999</v>
      </c>
      <c r="F88" s="32">
        <f t="shared" si="1"/>
        <v>100</v>
      </c>
    </row>
    <row r="89" spans="1:6" ht="25.7" customHeight="1">
      <c r="A89" s="31" t="s">
        <v>295</v>
      </c>
      <c r="B89" s="31" t="s">
        <v>296</v>
      </c>
      <c r="C89" s="32">
        <v>197.7</v>
      </c>
      <c r="D89" s="37">
        <v>174.414636</v>
      </c>
      <c r="E89" s="37">
        <v>174.414636</v>
      </c>
      <c r="F89" s="32">
        <f t="shared" si="1"/>
        <v>100</v>
      </c>
    </row>
    <row r="90" spans="1:6" ht="25.7" customHeight="1">
      <c r="A90" s="31" t="s">
        <v>450</v>
      </c>
      <c r="B90" s="31" t="s">
        <v>451</v>
      </c>
      <c r="C90" s="32">
        <v>100</v>
      </c>
      <c r="D90" s="37"/>
      <c r="E90" s="37"/>
      <c r="F90" s="32"/>
    </row>
    <row r="91" spans="1:6" ht="25.7" customHeight="1">
      <c r="A91" s="31" t="s">
        <v>452</v>
      </c>
      <c r="B91" s="31" t="s">
        <v>453</v>
      </c>
      <c r="C91" s="32">
        <v>100</v>
      </c>
      <c r="D91" s="37"/>
      <c r="E91" s="37"/>
      <c r="F91" s="32"/>
    </row>
    <row r="92" spans="1:6" ht="25.7" customHeight="1">
      <c r="A92" s="31" t="s">
        <v>299</v>
      </c>
      <c r="B92" s="31" t="s">
        <v>300</v>
      </c>
      <c r="C92" s="32">
        <v>1156.53</v>
      </c>
      <c r="D92" s="37">
        <v>1006.961103</v>
      </c>
      <c r="E92" s="37">
        <v>1006.961103</v>
      </c>
      <c r="F92" s="32">
        <f t="shared" si="1"/>
        <v>100</v>
      </c>
    </row>
    <row r="93" spans="1:6" ht="25.7" customHeight="1">
      <c r="A93" s="31" t="s">
        <v>301</v>
      </c>
      <c r="B93" s="31" t="s">
        <v>302</v>
      </c>
      <c r="C93" s="32">
        <v>1156.53</v>
      </c>
      <c r="D93" s="37">
        <v>1006.020753</v>
      </c>
      <c r="E93" s="37">
        <v>1006.020753</v>
      </c>
      <c r="F93" s="32">
        <f t="shared" si="1"/>
        <v>100</v>
      </c>
    </row>
    <row r="94" spans="1:6" ht="25.7" customHeight="1">
      <c r="A94" s="31" t="s">
        <v>454</v>
      </c>
      <c r="B94" s="31" t="s">
        <v>455</v>
      </c>
      <c r="C94" s="32"/>
      <c r="D94" s="37">
        <v>0.94035000000000002</v>
      </c>
      <c r="E94" s="37">
        <v>0.94035000000000002</v>
      </c>
      <c r="F94" s="32">
        <f t="shared" si="1"/>
        <v>100</v>
      </c>
    </row>
    <row r="95" spans="1:6" ht="25.7" customHeight="1">
      <c r="A95" s="31" t="s">
        <v>303</v>
      </c>
      <c r="B95" s="31" t="s">
        <v>304</v>
      </c>
      <c r="C95" s="32">
        <v>6.67</v>
      </c>
      <c r="D95" s="37">
        <v>5.3734000000000002</v>
      </c>
      <c r="E95" s="37">
        <v>5.3734000000000002</v>
      </c>
      <c r="F95" s="32">
        <f t="shared" si="1"/>
        <v>100</v>
      </c>
    </row>
    <row r="96" spans="1:6" ht="25.7" customHeight="1">
      <c r="A96" s="31" t="s">
        <v>305</v>
      </c>
      <c r="B96" s="31" t="s">
        <v>306</v>
      </c>
      <c r="C96" s="32">
        <v>6.67</v>
      </c>
      <c r="D96" s="37">
        <v>5.3734000000000002</v>
      </c>
      <c r="E96" s="37">
        <v>5.3734000000000002</v>
      </c>
      <c r="F96" s="32">
        <f t="shared" si="1"/>
        <v>100</v>
      </c>
    </row>
    <row r="97" spans="1:6" ht="25.7" customHeight="1">
      <c r="A97" s="31" t="s">
        <v>456</v>
      </c>
      <c r="B97" s="31" t="s">
        <v>457</v>
      </c>
      <c r="C97" s="32">
        <v>738.15</v>
      </c>
      <c r="D97" s="37">
        <v>284.18529999999998</v>
      </c>
      <c r="E97" s="37">
        <v>284.18529999999998</v>
      </c>
      <c r="F97" s="32">
        <f t="shared" si="1"/>
        <v>100</v>
      </c>
    </row>
    <row r="98" spans="1:6" ht="25.7" customHeight="1">
      <c r="A98" s="31" t="s">
        <v>458</v>
      </c>
      <c r="B98" s="31" t="s">
        <v>457</v>
      </c>
      <c r="C98" s="32">
        <v>738.15</v>
      </c>
      <c r="D98" s="37">
        <v>284.18529999999998</v>
      </c>
      <c r="E98" s="37">
        <v>284.18529999999998</v>
      </c>
      <c r="F98" s="32">
        <f t="shared" si="1"/>
        <v>100</v>
      </c>
    </row>
    <row r="99" spans="1:6" s="35" customFormat="1" ht="25.7" customHeight="1">
      <c r="A99" s="34" t="s">
        <v>307</v>
      </c>
      <c r="B99" s="34" t="s">
        <v>153</v>
      </c>
      <c r="C99" s="33">
        <v>2143.4</v>
      </c>
      <c r="D99" s="36">
        <v>2311.52862</v>
      </c>
      <c r="E99" s="36">
        <v>2311.52862</v>
      </c>
      <c r="F99" s="33">
        <f t="shared" si="1"/>
        <v>100</v>
      </c>
    </row>
    <row r="100" spans="1:6" ht="25.7" customHeight="1">
      <c r="A100" s="31" t="s">
        <v>308</v>
      </c>
      <c r="B100" s="31" t="s">
        <v>309</v>
      </c>
      <c r="C100" s="32">
        <v>1263.4000000000001</v>
      </c>
      <c r="D100" s="37">
        <v>1215.4104070000001</v>
      </c>
      <c r="E100" s="37">
        <v>1215.4104070000001</v>
      </c>
      <c r="F100" s="32">
        <f t="shared" si="1"/>
        <v>100</v>
      </c>
    </row>
    <row r="101" spans="1:6" ht="25.7" customHeight="1">
      <c r="A101" s="31" t="s">
        <v>310</v>
      </c>
      <c r="B101" s="31" t="s">
        <v>311</v>
      </c>
      <c r="C101" s="32">
        <v>1263.4000000000001</v>
      </c>
      <c r="D101" s="37">
        <v>1215.4104070000001</v>
      </c>
      <c r="E101" s="37">
        <v>1215.4104070000001</v>
      </c>
      <c r="F101" s="32">
        <f t="shared" si="1"/>
        <v>100</v>
      </c>
    </row>
    <row r="102" spans="1:6" ht="25.7" customHeight="1">
      <c r="A102" s="31" t="s">
        <v>459</v>
      </c>
      <c r="B102" s="31" t="s">
        <v>460</v>
      </c>
      <c r="C102" s="32">
        <v>800</v>
      </c>
      <c r="D102" s="37">
        <v>1009.02755</v>
      </c>
      <c r="E102" s="37">
        <v>1009.02755</v>
      </c>
      <c r="F102" s="32">
        <f t="shared" si="1"/>
        <v>100</v>
      </c>
    </row>
    <row r="103" spans="1:6" ht="25.7" customHeight="1">
      <c r="A103" s="31" t="s">
        <v>461</v>
      </c>
      <c r="B103" s="31" t="s">
        <v>462</v>
      </c>
      <c r="C103" s="32">
        <v>800</v>
      </c>
      <c r="D103" s="37">
        <v>1009.02755</v>
      </c>
      <c r="E103" s="37">
        <v>1009.02755</v>
      </c>
      <c r="F103" s="32">
        <f t="shared" si="1"/>
        <v>100</v>
      </c>
    </row>
    <row r="104" spans="1:6" ht="25.7" customHeight="1">
      <c r="A104" s="31" t="s">
        <v>312</v>
      </c>
      <c r="B104" s="31" t="s">
        <v>313</v>
      </c>
      <c r="C104" s="32">
        <v>80</v>
      </c>
      <c r="D104" s="37">
        <v>87.090663000000006</v>
      </c>
      <c r="E104" s="37">
        <v>87.090663000000006</v>
      </c>
      <c r="F104" s="32">
        <f t="shared" si="1"/>
        <v>100</v>
      </c>
    </row>
    <row r="105" spans="1:6" ht="25.7" customHeight="1">
      <c r="A105" s="31" t="s">
        <v>314</v>
      </c>
      <c r="B105" s="31" t="s">
        <v>315</v>
      </c>
      <c r="C105" s="32">
        <v>80</v>
      </c>
      <c r="D105" s="37">
        <v>87.090663000000006</v>
      </c>
      <c r="E105" s="37">
        <v>87.090663000000006</v>
      </c>
      <c r="F105" s="32">
        <f t="shared" si="1"/>
        <v>100</v>
      </c>
    </row>
    <row r="106" spans="1:6" s="35" customFormat="1" ht="25.7" customHeight="1">
      <c r="A106" s="34" t="s">
        <v>316</v>
      </c>
      <c r="B106" s="34" t="s">
        <v>113</v>
      </c>
      <c r="C106" s="33">
        <v>13913.9</v>
      </c>
      <c r="D106" s="36">
        <v>8855.89</v>
      </c>
      <c r="E106" s="36">
        <v>8855.89</v>
      </c>
      <c r="F106" s="33">
        <f t="shared" si="1"/>
        <v>100</v>
      </c>
    </row>
    <row r="107" spans="1:6" ht="25.7" customHeight="1">
      <c r="A107" s="31" t="s">
        <v>317</v>
      </c>
      <c r="B107" s="31" t="s">
        <v>318</v>
      </c>
      <c r="C107" s="32">
        <v>2259.0300000000002</v>
      </c>
      <c r="D107" s="37">
        <v>1973.5404590000001</v>
      </c>
      <c r="E107" s="37">
        <v>1973.5404590000001</v>
      </c>
      <c r="F107" s="32">
        <f t="shared" si="1"/>
        <v>100</v>
      </c>
    </row>
    <row r="108" spans="1:6" ht="25.7" customHeight="1">
      <c r="A108" s="31" t="s">
        <v>319</v>
      </c>
      <c r="B108" s="31" t="s">
        <v>44</v>
      </c>
      <c r="C108" s="32">
        <v>180.67</v>
      </c>
      <c r="D108" s="37">
        <v>154.06537399999999</v>
      </c>
      <c r="E108" s="37">
        <v>154.06537399999999</v>
      </c>
      <c r="F108" s="32">
        <f t="shared" si="1"/>
        <v>100</v>
      </c>
    </row>
    <row r="109" spans="1:6" ht="25.7" customHeight="1">
      <c r="A109" s="31" t="s">
        <v>320</v>
      </c>
      <c r="B109" s="31" t="s">
        <v>321</v>
      </c>
      <c r="C109" s="32">
        <v>561.08000000000004</v>
      </c>
      <c r="D109" s="37">
        <v>540.23099400000001</v>
      </c>
      <c r="E109" s="37">
        <v>540.23099400000001</v>
      </c>
      <c r="F109" s="32">
        <f t="shared" si="1"/>
        <v>100</v>
      </c>
    </row>
    <row r="110" spans="1:6" ht="25.7" customHeight="1">
      <c r="A110" s="31" t="s">
        <v>322</v>
      </c>
      <c r="B110" s="31" t="s">
        <v>323</v>
      </c>
      <c r="C110" s="32">
        <v>1517.28</v>
      </c>
      <c r="D110" s="37">
        <v>1279.244091</v>
      </c>
      <c r="E110" s="37">
        <v>1279.244091</v>
      </c>
      <c r="F110" s="32">
        <f t="shared" si="1"/>
        <v>100</v>
      </c>
    </row>
    <row r="111" spans="1:6" ht="25.7" customHeight="1">
      <c r="A111" s="31" t="s">
        <v>324</v>
      </c>
      <c r="B111" s="31" t="s">
        <v>325</v>
      </c>
      <c r="C111" s="32">
        <v>6250</v>
      </c>
      <c r="D111" s="37">
        <v>3235.8315349999998</v>
      </c>
      <c r="E111" s="37">
        <v>3235.8315349999998</v>
      </c>
      <c r="F111" s="32">
        <f t="shared" si="1"/>
        <v>100</v>
      </c>
    </row>
    <row r="112" spans="1:6" ht="25.7" customHeight="1">
      <c r="A112" s="31" t="s">
        <v>326</v>
      </c>
      <c r="B112" s="31" t="s">
        <v>327</v>
      </c>
      <c r="C112" s="32">
        <v>6250</v>
      </c>
      <c r="D112" s="37">
        <v>3235.8315349999998</v>
      </c>
      <c r="E112" s="37">
        <v>3235.8315349999998</v>
      </c>
      <c r="F112" s="32">
        <f t="shared" si="1"/>
        <v>100</v>
      </c>
    </row>
    <row r="113" spans="1:6" ht="25.7" customHeight="1">
      <c r="A113" s="31" t="s">
        <v>328</v>
      </c>
      <c r="B113" s="31" t="s">
        <v>329</v>
      </c>
      <c r="C113" s="32">
        <v>2682.99</v>
      </c>
      <c r="D113" s="37">
        <v>2033.7828950000001</v>
      </c>
      <c r="E113" s="37">
        <v>2033.7828950000001</v>
      </c>
      <c r="F113" s="32">
        <f t="shared" si="1"/>
        <v>100</v>
      </c>
    </row>
    <row r="114" spans="1:6" ht="25.7" customHeight="1">
      <c r="A114" s="31" t="s">
        <v>330</v>
      </c>
      <c r="B114" s="31" t="s">
        <v>329</v>
      </c>
      <c r="C114" s="32">
        <v>2682.99</v>
      </c>
      <c r="D114" s="37">
        <v>2033.7828950000001</v>
      </c>
      <c r="E114" s="37">
        <v>2033.7828950000001</v>
      </c>
      <c r="F114" s="32">
        <f t="shared" si="1"/>
        <v>100</v>
      </c>
    </row>
    <row r="115" spans="1:6" ht="25.7" customHeight="1">
      <c r="A115" s="31" t="s">
        <v>463</v>
      </c>
      <c r="B115" s="31" t="s">
        <v>464</v>
      </c>
      <c r="C115" s="32">
        <v>2721.88</v>
      </c>
      <c r="D115" s="37">
        <v>1612.730986</v>
      </c>
      <c r="E115" s="37">
        <v>1612.730986</v>
      </c>
      <c r="F115" s="32">
        <f t="shared" si="1"/>
        <v>100</v>
      </c>
    </row>
    <row r="116" spans="1:6" ht="25.7" customHeight="1">
      <c r="A116" s="31" t="s">
        <v>465</v>
      </c>
      <c r="B116" s="31" t="s">
        <v>464</v>
      </c>
      <c r="C116" s="32">
        <v>2721.88</v>
      </c>
      <c r="D116" s="37">
        <v>1612.730986</v>
      </c>
      <c r="E116" s="37">
        <v>1612.730986</v>
      </c>
      <c r="F116" s="32">
        <f t="shared" si="1"/>
        <v>100</v>
      </c>
    </row>
    <row r="117" spans="1:6" s="35" customFormat="1" ht="25.7" customHeight="1">
      <c r="A117" s="34" t="s">
        <v>331</v>
      </c>
      <c r="B117" s="34" t="s">
        <v>154</v>
      </c>
      <c r="C117" s="33">
        <v>29819.02</v>
      </c>
      <c r="D117" s="36">
        <v>52555.197848999996</v>
      </c>
      <c r="E117" s="36">
        <v>52555.197848999996</v>
      </c>
      <c r="F117" s="33">
        <f t="shared" si="1"/>
        <v>100</v>
      </c>
    </row>
    <row r="118" spans="1:6" ht="25.7" customHeight="1">
      <c r="A118" s="31" t="s">
        <v>332</v>
      </c>
      <c r="B118" s="31" t="s">
        <v>333</v>
      </c>
      <c r="C118" s="32">
        <v>11267.28</v>
      </c>
      <c r="D118" s="37">
        <v>34351.192171000002</v>
      </c>
      <c r="E118" s="37">
        <v>34351.192171000002</v>
      </c>
      <c r="F118" s="32">
        <f t="shared" si="1"/>
        <v>100</v>
      </c>
    </row>
    <row r="119" spans="1:6" ht="25.7" customHeight="1">
      <c r="A119" s="31" t="s">
        <v>334</v>
      </c>
      <c r="B119" s="31" t="s">
        <v>195</v>
      </c>
      <c r="C119" s="32">
        <v>623.91</v>
      </c>
      <c r="D119" s="37">
        <v>590.13717899999995</v>
      </c>
      <c r="E119" s="37">
        <v>590.13717899999995</v>
      </c>
      <c r="F119" s="32">
        <f t="shared" si="1"/>
        <v>100</v>
      </c>
    </row>
    <row r="120" spans="1:6" ht="25.7" customHeight="1">
      <c r="A120" s="31" t="s">
        <v>466</v>
      </c>
      <c r="B120" s="31" t="s">
        <v>467</v>
      </c>
      <c r="C120" s="32">
        <v>8.7200000000000006</v>
      </c>
      <c r="D120" s="37">
        <v>8.7200000000000006</v>
      </c>
      <c r="E120" s="37">
        <v>8.7200000000000006</v>
      </c>
      <c r="F120" s="32">
        <f t="shared" si="1"/>
        <v>100</v>
      </c>
    </row>
    <row r="121" spans="1:6" ht="25.7" customHeight="1">
      <c r="A121" s="31" t="s">
        <v>335</v>
      </c>
      <c r="B121" s="31" t="s">
        <v>336</v>
      </c>
      <c r="C121" s="32">
        <v>2.92</v>
      </c>
      <c r="D121" s="37">
        <v>391.49314099999998</v>
      </c>
      <c r="E121" s="37">
        <v>391.49314099999998</v>
      </c>
      <c r="F121" s="32">
        <f t="shared" si="1"/>
        <v>100</v>
      </c>
    </row>
    <row r="122" spans="1:6" ht="25.7" customHeight="1">
      <c r="A122" s="31" t="s">
        <v>468</v>
      </c>
      <c r="B122" s="31" t="s">
        <v>469</v>
      </c>
      <c r="C122" s="32"/>
      <c r="D122" s="37">
        <v>29.81</v>
      </c>
      <c r="E122" s="37">
        <v>29.81</v>
      </c>
      <c r="F122" s="32">
        <f t="shared" si="1"/>
        <v>100</v>
      </c>
    </row>
    <row r="123" spans="1:6" ht="25.7" customHeight="1">
      <c r="A123" s="31" t="s">
        <v>337</v>
      </c>
      <c r="B123" s="31" t="s">
        <v>338</v>
      </c>
      <c r="C123" s="32">
        <v>10631.73</v>
      </c>
      <c r="D123" s="37">
        <v>33331.031851</v>
      </c>
      <c r="E123" s="37">
        <v>33331.031851</v>
      </c>
      <c r="F123" s="32">
        <f t="shared" si="1"/>
        <v>100</v>
      </c>
    </row>
    <row r="124" spans="1:6" ht="25.7" customHeight="1">
      <c r="A124" s="31" t="s">
        <v>339</v>
      </c>
      <c r="B124" s="31" t="s">
        <v>340</v>
      </c>
      <c r="C124" s="32">
        <v>2799.7</v>
      </c>
      <c r="D124" s="37">
        <v>2683.221</v>
      </c>
      <c r="E124" s="37">
        <v>2683.221</v>
      </c>
      <c r="F124" s="32">
        <f t="shared" si="1"/>
        <v>100</v>
      </c>
    </row>
    <row r="125" spans="1:6" ht="25.7" customHeight="1">
      <c r="A125" s="31" t="s">
        <v>341</v>
      </c>
      <c r="B125" s="31" t="s">
        <v>342</v>
      </c>
      <c r="C125" s="32">
        <v>31.05</v>
      </c>
      <c r="D125" s="37">
        <v>31.05</v>
      </c>
      <c r="E125" s="37">
        <v>31.05</v>
      </c>
      <c r="F125" s="32">
        <f t="shared" si="1"/>
        <v>100</v>
      </c>
    </row>
    <row r="126" spans="1:6" ht="25.7" customHeight="1">
      <c r="A126" s="31" t="s">
        <v>343</v>
      </c>
      <c r="B126" s="31" t="s">
        <v>344</v>
      </c>
      <c r="C126" s="32">
        <v>807.89</v>
      </c>
      <c r="D126" s="37">
        <v>694.60062000000005</v>
      </c>
      <c r="E126" s="37">
        <v>694.60062000000005</v>
      </c>
      <c r="F126" s="32">
        <f t="shared" si="1"/>
        <v>100</v>
      </c>
    </row>
    <row r="127" spans="1:6" ht="25.7" customHeight="1">
      <c r="A127" s="31" t="s">
        <v>345</v>
      </c>
      <c r="B127" s="31" t="s">
        <v>346</v>
      </c>
      <c r="C127" s="32">
        <v>1960.76</v>
      </c>
      <c r="D127" s="37">
        <v>1957.5703799999999</v>
      </c>
      <c r="E127" s="37">
        <v>1957.5703799999999</v>
      </c>
      <c r="F127" s="32">
        <f t="shared" si="1"/>
        <v>100</v>
      </c>
    </row>
    <row r="128" spans="1:6" ht="25.7" customHeight="1">
      <c r="A128" s="31" t="s">
        <v>347</v>
      </c>
      <c r="B128" s="31" t="s">
        <v>348</v>
      </c>
      <c r="C128" s="32">
        <v>14544.7</v>
      </c>
      <c r="D128" s="37">
        <v>14375.902478</v>
      </c>
      <c r="E128" s="37">
        <v>14375.902478</v>
      </c>
      <c r="F128" s="32">
        <f t="shared" si="1"/>
        <v>100</v>
      </c>
    </row>
    <row r="129" spans="1:6" ht="25.7" customHeight="1">
      <c r="A129" s="31" t="s">
        <v>349</v>
      </c>
      <c r="B129" s="31" t="s">
        <v>350</v>
      </c>
      <c r="C129" s="32">
        <v>343.92</v>
      </c>
      <c r="D129" s="37">
        <v>331.49331899999999</v>
      </c>
      <c r="E129" s="37">
        <v>331.49331899999999</v>
      </c>
      <c r="F129" s="32">
        <f t="shared" si="1"/>
        <v>100</v>
      </c>
    </row>
    <row r="130" spans="1:6" ht="25.7" customHeight="1">
      <c r="A130" s="31" t="s">
        <v>351</v>
      </c>
      <c r="B130" s="31" t="s">
        <v>352</v>
      </c>
      <c r="C130" s="32">
        <v>6077</v>
      </c>
      <c r="D130" s="37">
        <v>6077</v>
      </c>
      <c r="E130" s="37">
        <v>6077</v>
      </c>
      <c r="F130" s="32">
        <f t="shared" si="1"/>
        <v>100</v>
      </c>
    </row>
    <row r="131" spans="1:6" ht="25.7" customHeight="1">
      <c r="A131" s="31" t="s">
        <v>355</v>
      </c>
      <c r="B131" s="31" t="s">
        <v>356</v>
      </c>
      <c r="C131" s="32">
        <v>8123.78</v>
      </c>
      <c r="D131" s="37">
        <v>7967.4091589999998</v>
      </c>
      <c r="E131" s="37">
        <v>7967.4091589999998</v>
      </c>
      <c r="F131" s="32">
        <f t="shared" si="1"/>
        <v>100</v>
      </c>
    </row>
    <row r="132" spans="1:6" ht="25.7" customHeight="1">
      <c r="A132" s="31" t="s">
        <v>357</v>
      </c>
      <c r="B132" s="31" t="s">
        <v>358</v>
      </c>
      <c r="C132" s="32">
        <v>7.34</v>
      </c>
      <c r="D132" s="37">
        <v>7.34</v>
      </c>
      <c r="E132" s="37">
        <v>7.34</v>
      </c>
      <c r="F132" s="32">
        <f t="shared" si="1"/>
        <v>100</v>
      </c>
    </row>
    <row r="133" spans="1:6" ht="25.7" customHeight="1">
      <c r="A133" s="31" t="s">
        <v>359</v>
      </c>
      <c r="B133" s="31" t="s">
        <v>360</v>
      </c>
      <c r="C133" s="32">
        <v>7.34</v>
      </c>
      <c r="D133" s="37">
        <v>7.34</v>
      </c>
      <c r="E133" s="37">
        <v>7.34</v>
      </c>
      <c r="F133" s="32">
        <f t="shared" si="1"/>
        <v>100</v>
      </c>
    </row>
    <row r="134" spans="1:6" ht="25.7" customHeight="1">
      <c r="A134" s="31" t="s">
        <v>470</v>
      </c>
      <c r="B134" s="31" t="s">
        <v>471</v>
      </c>
      <c r="C134" s="32">
        <v>1200</v>
      </c>
      <c r="D134" s="37">
        <v>1137.5422000000001</v>
      </c>
      <c r="E134" s="37">
        <v>1137.5422000000001</v>
      </c>
      <c r="F134" s="32">
        <f t="shared" ref="F134:F163" si="2">E134/D134*100</f>
        <v>100</v>
      </c>
    </row>
    <row r="135" spans="1:6" ht="25.7" customHeight="1">
      <c r="A135" s="31" t="s">
        <v>472</v>
      </c>
      <c r="B135" s="31" t="s">
        <v>471</v>
      </c>
      <c r="C135" s="32">
        <v>1200</v>
      </c>
      <c r="D135" s="37">
        <v>1137.5422000000001</v>
      </c>
      <c r="E135" s="37">
        <v>1137.5422000000001</v>
      </c>
      <c r="F135" s="32">
        <f t="shared" si="2"/>
        <v>100</v>
      </c>
    </row>
    <row r="136" spans="1:6" s="35" customFormat="1" ht="25.7" customHeight="1">
      <c r="A136" s="34" t="s">
        <v>365</v>
      </c>
      <c r="B136" s="34" t="s">
        <v>155</v>
      </c>
      <c r="C136" s="33"/>
      <c r="D136" s="36">
        <v>15.95011</v>
      </c>
      <c r="E136" s="36">
        <v>15.95011</v>
      </c>
      <c r="F136" s="33">
        <f t="shared" si="2"/>
        <v>100</v>
      </c>
    </row>
    <row r="137" spans="1:6" ht="25.7" customHeight="1">
      <c r="A137" s="31" t="s">
        <v>366</v>
      </c>
      <c r="B137" s="31" t="s">
        <v>367</v>
      </c>
      <c r="C137" s="32"/>
      <c r="D137" s="37">
        <v>15.95011</v>
      </c>
      <c r="E137" s="37">
        <v>15.95011</v>
      </c>
      <c r="F137" s="32">
        <f t="shared" si="2"/>
        <v>100</v>
      </c>
    </row>
    <row r="138" spans="1:6" ht="25.7" customHeight="1">
      <c r="A138" s="31" t="s">
        <v>368</v>
      </c>
      <c r="B138" s="31" t="s">
        <v>369</v>
      </c>
      <c r="C138" s="32"/>
      <c r="D138" s="37">
        <v>15.95011</v>
      </c>
      <c r="E138" s="37">
        <v>15.95011</v>
      </c>
      <c r="F138" s="32">
        <f t="shared" si="2"/>
        <v>100</v>
      </c>
    </row>
    <row r="139" spans="1:6" s="35" customFormat="1" ht="25.7" customHeight="1">
      <c r="A139" s="34" t="s">
        <v>370</v>
      </c>
      <c r="B139" s="34" t="s">
        <v>371</v>
      </c>
      <c r="C139" s="33">
        <v>101641.56</v>
      </c>
      <c r="D139" s="36">
        <v>83905.793999999994</v>
      </c>
      <c r="E139" s="36">
        <v>83905.793999999994</v>
      </c>
      <c r="F139" s="33">
        <f t="shared" si="2"/>
        <v>100</v>
      </c>
    </row>
    <row r="140" spans="1:6" ht="25.7" customHeight="1">
      <c r="A140" s="31" t="s">
        <v>372</v>
      </c>
      <c r="B140" s="31" t="s">
        <v>373</v>
      </c>
      <c r="C140" s="32">
        <v>101641.56</v>
      </c>
      <c r="D140" s="37">
        <v>83905.793999999994</v>
      </c>
      <c r="E140" s="37">
        <v>83905.793999999994</v>
      </c>
      <c r="F140" s="32">
        <f t="shared" si="2"/>
        <v>100</v>
      </c>
    </row>
    <row r="141" spans="1:6" ht="25.7" customHeight="1">
      <c r="A141" s="31" t="s">
        <v>374</v>
      </c>
      <c r="B141" s="31" t="s">
        <v>375</v>
      </c>
      <c r="C141" s="32">
        <v>101641.56</v>
      </c>
      <c r="D141" s="37">
        <v>83905.793999999994</v>
      </c>
      <c r="E141" s="37">
        <v>83905.793999999994</v>
      </c>
      <c r="F141" s="32">
        <f t="shared" si="2"/>
        <v>100</v>
      </c>
    </row>
    <row r="142" spans="1:6" s="35" customFormat="1" ht="25.7" customHeight="1">
      <c r="A142" s="34" t="s">
        <v>376</v>
      </c>
      <c r="B142" s="34" t="s">
        <v>156</v>
      </c>
      <c r="C142" s="33">
        <v>4000</v>
      </c>
      <c r="D142" s="36">
        <v>6032.0560359999999</v>
      </c>
      <c r="E142" s="36">
        <v>6032.0560359999999</v>
      </c>
      <c r="F142" s="33">
        <f t="shared" si="2"/>
        <v>100</v>
      </c>
    </row>
    <row r="143" spans="1:6" ht="25.7" customHeight="1">
      <c r="A143" s="31" t="s">
        <v>377</v>
      </c>
      <c r="B143" s="31" t="s">
        <v>378</v>
      </c>
      <c r="C143" s="32">
        <v>4000</v>
      </c>
      <c r="D143" s="37">
        <v>6032.0560359999999</v>
      </c>
      <c r="E143" s="37">
        <v>6032.0560359999999</v>
      </c>
      <c r="F143" s="32">
        <f t="shared" si="2"/>
        <v>100</v>
      </c>
    </row>
    <row r="144" spans="1:6" ht="25.7" customHeight="1">
      <c r="A144" s="31" t="s">
        <v>379</v>
      </c>
      <c r="B144" s="31" t="s">
        <v>380</v>
      </c>
      <c r="C144" s="32">
        <v>4000</v>
      </c>
      <c r="D144" s="37">
        <v>6032.0560359999999</v>
      </c>
      <c r="E144" s="37">
        <v>6032.0560359999999</v>
      </c>
      <c r="F144" s="32">
        <f t="shared" si="2"/>
        <v>100</v>
      </c>
    </row>
    <row r="145" spans="1:6" s="35" customFormat="1" ht="25.7" customHeight="1">
      <c r="A145" s="34" t="s">
        <v>381</v>
      </c>
      <c r="B145" s="34" t="s">
        <v>157</v>
      </c>
      <c r="C145" s="33">
        <v>612.04999999999995</v>
      </c>
      <c r="D145" s="36">
        <v>552.64350000000002</v>
      </c>
      <c r="E145" s="36">
        <v>552.64350000000002</v>
      </c>
      <c r="F145" s="33">
        <f t="shared" si="2"/>
        <v>100</v>
      </c>
    </row>
    <row r="146" spans="1:6" ht="25.7" customHeight="1">
      <c r="A146" s="31" t="s">
        <v>382</v>
      </c>
      <c r="B146" s="31" t="s">
        <v>383</v>
      </c>
      <c r="C146" s="32">
        <v>612.04999999999995</v>
      </c>
      <c r="D146" s="37">
        <v>552.64350000000002</v>
      </c>
      <c r="E146" s="37">
        <v>552.64350000000002</v>
      </c>
      <c r="F146" s="32">
        <f t="shared" si="2"/>
        <v>100</v>
      </c>
    </row>
    <row r="147" spans="1:6" ht="25.7" customHeight="1">
      <c r="A147" s="31" t="s">
        <v>384</v>
      </c>
      <c r="B147" s="31" t="s">
        <v>385</v>
      </c>
      <c r="C147" s="32">
        <v>355.29</v>
      </c>
      <c r="D147" s="37">
        <v>325.7235</v>
      </c>
      <c r="E147" s="37">
        <v>325.7235</v>
      </c>
      <c r="F147" s="32">
        <f t="shared" si="2"/>
        <v>100</v>
      </c>
    </row>
    <row r="148" spans="1:6" ht="25.7" customHeight="1">
      <c r="A148" s="31" t="s">
        <v>386</v>
      </c>
      <c r="B148" s="31" t="s">
        <v>387</v>
      </c>
      <c r="C148" s="32">
        <v>256.76</v>
      </c>
      <c r="D148" s="37">
        <v>226.92</v>
      </c>
      <c r="E148" s="37">
        <v>226.92</v>
      </c>
      <c r="F148" s="32">
        <f t="shared" si="2"/>
        <v>100</v>
      </c>
    </row>
    <row r="149" spans="1:6" s="35" customFormat="1" ht="25.7" customHeight="1">
      <c r="A149" s="34" t="s">
        <v>473</v>
      </c>
      <c r="B149" s="34" t="s">
        <v>158</v>
      </c>
      <c r="C149" s="33"/>
      <c r="D149" s="36">
        <v>37.182268999999998</v>
      </c>
      <c r="E149" s="36">
        <v>37.182268999999998</v>
      </c>
      <c r="F149" s="33">
        <f t="shared" si="2"/>
        <v>100</v>
      </c>
    </row>
    <row r="150" spans="1:6" ht="25.7" customHeight="1">
      <c r="A150" s="31" t="s">
        <v>474</v>
      </c>
      <c r="B150" s="31" t="s">
        <v>475</v>
      </c>
      <c r="C150" s="32"/>
      <c r="D150" s="37">
        <v>37.182268999999998</v>
      </c>
      <c r="E150" s="37">
        <v>37.182268999999998</v>
      </c>
      <c r="F150" s="32">
        <f t="shared" si="2"/>
        <v>100</v>
      </c>
    </row>
    <row r="151" spans="1:6" ht="25.7" customHeight="1">
      <c r="A151" s="31" t="s">
        <v>476</v>
      </c>
      <c r="B151" s="31" t="s">
        <v>477</v>
      </c>
      <c r="C151" s="32"/>
      <c r="D151" s="37">
        <v>37.182268999999998</v>
      </c>
      <c r="E151" s="37">
        <v>37.182268999999998</v>
      </c>
      <c r="F151" s="32">
        <f t="shared" si="2"/>
        <v>100</v>
      </c>
    </row>
    <row r="152" spans="1:6" s="35" customFormat="1" ht="25.7" customHeight="1">
      <c r="A152" s="34" t="s">
        <v>388</v>
      </c>
      <c r="B152" s="34" t="s">
        <v>389</v>
      </c>
      <c r="C152" s="33">
        <v>2500</v>
      </c>
      <c r="D152" s="36"/>
      <c r="E152" s="36"/>
      <c r="F152" s="32"/>
    </row>
    <row r="153" spans="1:6" ht="25.7" customHeight="1">
      <c r="A153" s="31" t="s">
        <v>388</v>
      </c>
      <c r="B153" s="31" t="s">
        <v>389</v>
      </c>
      <c r="C153" s="32">
        <v>2500</v>
      </c>
      <c r="D153" s="37"/>
      <c r="E153" s="37"/>
      <c r="F153" s="32"/>
    </row>
    <row r="154" spans="1:6" s="35" customFormat="1" ht="25.5" customHeight="1">
      <c r="A154" s="34" t="s">
        <v>388</v>
      </c>
      <c r="B154" s="34" t="s">
        <v>389</v>
      </c>
      <c r="C154" s="33">
        <v>2500</v>
      </c>
      <c r="D154" s="36"/>
      <c r="E154" s="36"/>
      <c r="F154" s="32"/>
    </row>
    <row r="155" spans="1:6" s="35" customFormat="1" ht="25.7" customHeight="1">
      <c r="A155" s="34" t="s">
        <v>390</v>
      </c>
      <c r="B155" s="34" t="s">
        <v>391</v>
      </c>
      <c r="C155" s="33">
        <v>1763.68</v>
      </c>
      <c r="D155" s="36">
        <v>1422.956858</v>
      </c>
      <c r="E155" s="36">
        <v>1422.956858</v>
      </c>
      <c r="F155" s="33">
        <f t="shared" si="2"/>
        <v>100</v>
      </c>
    </row>
    <row r="156" spans="1:6" ht="25.7" customHeight="1">
      <c r="A156" s="31" t="s">
        <v>392</v>
      </c>
      <c r="B156" s="31" t="s">
        <v>391</v>
      </c>
      <c r="C156" s="32">
        <v>1763.68</v>
      </c>
      <c r="D156" s="37">
        <v>1422.956858</v>
      </c>
      <c r="E156" s="37">
        <v>1422.956858</v>
      </c>
      <c r="F156" s="32">
        <f t="shared" si="2"/>
        <v>100</v>
      </c>
    </row>
    <row r="157" spans="1:6" ht="25.7" customHeight="1">
      <c r="A157" s="31" t="s">
        <v>393</v>
      </c>
      <c r="B157" s="31" t="s">
        <v>391</v>
      </c>
      <c r="C157" s="32">
        <v>1763.68</v>
      </c>
      <c r="D157" s="37">
        <v>1422.956858</v>
      </c>
      <c r="E157" s="37">
        <v>1422.956858</v>
      </c>
      <c r="F157" s="32">
        <f t="shared" si="2"/>
        <v>100</v>
      </c>
    </row>
    <row r="158" spans="1:6" ht="25.7" customHeight="1">
      <c r="A158" s="30"/>
      <c r="B158" s="30" t="s">
        <v>46</v>
      </c>
      <c r="C158" s="36">
        <f>C4+C22+C29+C32+C42+C82+C99+C106+C117+C136+C139+C142+C145+C149+C152+C155</f>
        <v>181401.70999999996</v>
      </c>
      <c r="D158" s="36">
        <f>D4+D22+D29+D32+D42+D82+D99+D106+D117+D136+D139+D142+D145+D149+D152+D155</f>
        <v>177804.59191300001</v>
      </c>
      <c r="E158" s="36">
        <f>E4+E22+E29+E32+E42+E82+E99+E106+E117+E136+E139+E142+E145+E149+E152+E155</f>
        <v>177804.59191300001</v>
      </c>
      <c r="F158" s="33">
        <f t="shared" si="2"/>
        <v>100</v>
      </c>
    </row>
    <row r="159" spans="1:6" ht="25.7" customHeight="1">
      <c r="A159" s="30"/>
      <c r="B159" s="30" t="s">
        <v>47</v>
      </c>
      <c r="C159" s="33"/>
      <c r="D159" s="36"/>
      <c r="E159" s="36"/>
      <c r="F159" s="32"/>
    </row>
    <row r="160" spans="1:6" ht="25.7" customHeight="1">
      <c r="A160" s="30"/>
      <c r="B160" s="30" t="s">
        <v>48</v>
      </c>
      <c r="C160" s="33"/>
      <c r="D160" s="36"/>
      <c r="E160" s="36"/>
      <c r="F160" s="32"/>
    </row>
    <row r="161" spans="1:6" ht="25.7" customHeight="1">
      <c r="A161" s="30"/>
      <c r="B161" s="30" t="s">
        <v>49</v>
      </c>
      <c r="C161" s="33"/>
      <c r="D161" s="36">
        <v>6014.47</v>
      </c>
      <c r="E161" s="36">
        <v>6014.47</v>
      </c>
      <c r="F161" s="32">
        <v>100</v>
      </c>
    </row>
    <row r="162" spans="1:6" ht="25.7" customHeight="1">
      <c r="A162" s="30"/>
      <c r="B162" s="30" t="s">
        <v>50</v>
      </c>
      <c r="C162" s="33"/>
      <c r="D162" s="36">
        <v>6109.03</v>
      </c>
      <c r="E162" s="36">
        <v>6109.03</v>
      </c>
      <c r="F162" s="32">
        <v>100</v>
      </c>
    </row>
    <row r="163" spans="1:6" ht="25.7" customHeight="1">
      <c r="A163" s="30"/>
      <c r="B163" s="30" t="s">
        <v>36</v>
      </c>
      <c r="C163" s="33">
        <f>C158+C159+C160+C161+C162</f>
        <v>181401.70999999996</v>
      </c>
      <c r="D163" s="36">
        <f>D158+D159+D160+D161+D162</f>
        <v>189928.09191300001</v>
      </c>
      <c r="E163" s="36">
        <f>E158+E159+E160+E161+E162</f>
        <v>189928.09191300001</v>
      </c>
      <c r="F163" s="32">
        <f t="shared" si="2"/>
        <v>100</v>
      </c>
    </row>
  </sheetData>
  <mergeCells count="1">
    <mergeCell ref="A1:F1"/>
  </mergeCells>
  <phoneticPr fontId="12" type="noConversion"/>
  <pageMargins left="0.6" right="0.16" top="0.27000001072883606" bottom="0.27000001072883606" header="0" footer="0"/>
  <pageSetup paperSize="9" orientation="portrait" r:id="rId1"/>
</worksheet>
</file>

<file path=xl/worksheets/sheet4.xml><?xml version="1.0" encoding="utf-8"?>
<worksheet xmlns="http://schemas.openxmlformats.org/spreadsheetml/2006/main" xmlns:r="http://schemas.openxmlformats.org/officeDocument/2006/relationships">
  <dimension ref="A1:F33"/>
  <sheetViews>
    <sheetView topLeftCell="A7" workbookViewId="0">
      <selection activeCell="D30" sqref="D30"/>
    </sheetView>
  </sheetViews>
  <sheetFormatPr defaultColWidth="10" defaultRowHeight="13.5"/>
  <cols>
    <col min="1" max="1" width="23.625" style="26" customWidth="1"/>
    <col min="2" max="3" width="18.5" style="26" customWidth="1"/>
    <col min="4" max="4" width="14.375" style="41" customWidth="1"/>
    <col min="5" max="5" width="12.875" style="26" customWidth="1"/>
    <col min="6" max="6" width="78.5" style="26" customWidth="1"/>
    <col min="7" max="8" width="9.75" style="26" customWidth="1"/>
    <col min="9" max="16384" width="10" style="26"/>
  </cols>
  <sheetData>
    <row r="1" spans="1:6" ht="39.950000000000003" customHeight="1">
      <c r="A1" s="121" t="s">
        <v>3</v>
      </c>
      <c r="B1" s="121"/>
      <c r="C1" s="121"/>
      <c r="D1" s="121"/>
      <c r="E1" s="121"/>
    </row>
    <row r="2" spans="1:6" ht="22.7" customHeight="1">
      <c r="A2" s="28"/>
      <c r="B2" s="28"/>
      <c r="C2" s="28"/>
      <c r="E2" s="29" t="s">
        <v>27</v>
      </c>
    </row>
    <row r="3" spans="1:6" ht="34.15" customHeight="1">
      <c r="A3" s="30" t="s">
        <v>38</v>
      </c>
      <c r="B3" s="30" t="s">
        <v>29</v>
      </c>
      <c r="C3" s="30" t="s">
        <v>30</v>
      </c>
      <c r="D3" s="42" t="s">
        <v>31</v>
      </c>
      <c r="E3" s="30" t="s">
        <v>32</v>
      </c>
      <c r="F3" s="30" t="s">
        <v>51</v>
      </c>
    </row>
    <row r="4" spans="1:6" ht="25.7" customHeight="1">
      <c r="A4" s="38" t="s">
        <v>52</v>
      </c>
      <c r="B4" s="37">
        <f>B5+B6+B7+B8</f>
        <v>2742.78</v>
      </c>
      <c r="C4" s="37">
        <f>C5+C6+C7+C8</f>
        <v>2409.4573049999999</v>
      </c>
      <c r="D4" s="37">
        <f>D5+D6+D7+D8</f>
        <v>2409.4573049999999</v>
      </c>
      <c r="E4" s="32">
        <f>D4/C4*100</f>
        <v>100</v>
      </c>
      <c r="F4" s="39" t="s">
        <v>53</v>
      </c>
    </row>
    <row r="5" spans="1:6" s="41" customFormat="1" ht="25.7" customHeight="1">
      <c r="A5" s="45" t="s">
        <v>54</v>
      </c>
      <c r="B5" s="37">
        <f>1697.03+22.16</f>
        <v>1719.19</v>
      </c>
      <c r="C5" s="37">
        <v>1392.4043999999999</v>
      </c>
      <c r="D5" s="37">
        <v>1392.4043999999999</v>
      </c>
      <c r="E5" s="37">
        <f t="shared" ref="E5:E30" si="0">D5/C5*100</f>
        <v>100</v>
      </c>
      <c r="F5" s="44" t="s">
        <v>55</v>
      </c>
    </row>
    <row r="6" spans="1:6" s="41" customFormat="1" ht="25.7" customHeight="1">
      <c r="A6" s="45" t="s">
        <v>56</v>
      </c>
      <c r="B6" s="37">
        <v>272</v>
      </c>
      <c r="C6" s="37">
        <v>271.27999999999997</v>
      </c>
      <c r="D6" s="37">
        <v>271.27999999999997</v>
      </c>
      <c r="E6" s="37">
        <f t="shared" si="0"/>
        <v>100</v>
      </c>
      <c r="F6" s="44" t="s">
        <v>57</v>
      </c>
    </row>
    <row r="7" spans="1:6" s="41" customFormat="1" ht="25.7" customHeight="1">
      <c r="A7" s="45" t="s">
        <v>58</v>
      </c>
      <c r="B7" s="37">
        <v>223.92</v>
      </c>
      <c r="C7" s="37">
        <v>200.4804</v>
      </c>
      <c r="D7" s="37">
        <v>200.4804</v>
      </c>
      <c r="E7" s="37">
        <f t="shared" si="0"/>
        <v>100</v>
      </c>
      <c r="F7" s="44" t="s">
        <v>59</v>
      </c>
    </row>
    <row r="8" spans="1:6" s="41" customFormat="1" ht="25.7" customHeight="1">
      <c r="A8" s="45" t="s">
        <v>60</v>
      </c>
      <c r="B8" s="37">
        <v>527.66999999999996</v>
      </c>
      <c r="C8" s="37">
        <v>545.29250500000001</v>
      </c>
      <c r="D8" s="37">
        <v>545.29250500000001</v>
      </c>
      <c r="E8" s="37">
        <f t="shared" si="0"/>
        <v>100</v>
      </c>
      <c r="F8" s="44" t="s">
        <v>61</v>
      </c>
    </row>
    <row r="9" spans="1:6" ht="25.7" customHeight="1">
      <c r="A9" s="38" t="s">
        <v>62</v>
      </c>
      <c r="B9" s="37">
        <f>B10+B11+B12+B13+B14+B15+B16+B17+B18+B19</f>
        <v>525.11</v>
      </c>
      <c r="C9" s="37">
        <f>C10+C11+C12+C13+C14+C15+C16+C17+C18+C19</f>
        <v>373.37633700000004</v>
      </c>
      <c r="D9" s="37">
        <f>D10+D11+D12+D13+D14+D15+D16+D17+D18+D19</f>
        <v>373.37633700000004</v>
      </c>
      <c r="E9" s="32">
        <f t="shared" si="0"/>
        <v>100</v>
      </c>
      <c r="F9" s="39" t="s">
        <v>63</v>
      </c>
    </row>
    <row r="10" spans="1:6" ht="25.7" customHeight="1">
      <c r="A10" s="40" t="s">
        <v>64</v>
      </c>
      <c r="B10" s="32">
        <v>401.61</v>
      </c>
      <c r="C10" s="37">
        <v>305.52466600000002</v>
      </c>
      <c r="D10" s="37">
        <v>305.52466600000002</v>
      </c>
      <c r="E10" s="32">
        <f t="shared" si="0"/>
        <v>100</v>
      </c>
      <c r="F10" s="39" t="s">
        <v>65</v>
      </c>
    </row>
    <row r="11" spans="1:6" ht="25.7" customHeight="1">
      <c r="A11" s="40" t="s">
        <v>66</v>
      </c>
      <c r="B11" s="32">
        <v>3.5</v>
      </c>
      <c r="C11" s="37">
        <v>0</v>
      </c>
      <c r="D11" s="37">
        <v>0</v>
      </c>
      <c r="E11" s="32">
        <v>0</v>
      </c>
      <c r="F11" s="39" t="s">
        <v>67</v>
      </c>
    </row>
    <row r="12" spans="1:6" ht="25.7" customHeight="1">
      <c r="A12" s="40" t="s">
        <v>68</v>
      </c>
      <c r="B12" s="32">
        <v>5.5</v>
      </c>
      <c r="C12" s="37">
        <v>0.38100000000000001</v>
      </c>
      <c r="D12" s="37">
        <v>0.38100000000000001</v>
      </c>
      <c r="E12" s="32">
        <f t="shared" si="0"/>
        <v>100</v>
      </c>
      <c r="F12" s="39" t="s">
        <v>69</v>
      </c>
    </row>
    <row r="13" spans="1:6" ht="25.7" customHeight="1">
      <c r="A13" s="40" t="s">
        <v>70</v>
      </c>
      <c r="B13" s="32">
        <v>0</v>
      </c>
      <c r="C13" s="37">
        <v>0</v>
      </c>
      <c r="D13" s="37">
        <v>0</v>
      </c>
      <c r="E13" s="32">
        <v>0</v>
      </c>
      <c r="F13" s="39" t="s">
        <v>71</v>
      </c>
    </row>
    <row r="14" spans="1:6" ht="25.7" customHeight="1">
      <c r="A14" s="40" t="s">
        <v>72</v>
      </c>
      <c r="B14" s="32">
        <v>2</v>
      </c>
      <c r="C14" s="37">
        <v>0</v>
      </c>
      <c r="D14" s="37">
        <v>0</v>
      </c>
      <c r="E14" s="32">
        <v>0</v>
      </c>
      <c r="F14" s="39" t="s">
        <v>73</v>
      </c>
    </row>
    <row r="15" spans="1:6" ht="25.7" customHeight="1">
      <c r="A15" s="40" t="s">
        <v>74</v>
      </c>
      <c r="B15" s="32">
        <v>35.5</v>
      </c>
      <c r="C15" s="37">
        <v>28.012288000000002</v>
      </c>
      <c r="D15" s="37">
        <v>28.012288000000002</v>
      </c>
      <c r="E15" s="32">
        <f t="shared" si="0"/>
        <v>100</v>
      </c>
      <c r="F15" s="39" t="s">
        <v>75</v>
      </c>
    </row>
    <row r="16" spans="1:6" ht="25.7" customHeight="1">
      <c r="A16" s="40" t="s">
        <v>76</v>
      </c>
      <c r="B16" s="32">
        <v>0</v>
      </c>
      <c r="C16" s="37">
        <v>0</v>
      </c>
      <c r="D16" s="37">
        <v>0</v>
      </c>
      <c r="E16" s="32">
        <v>0</v>
      </c>
      <c r="F16" s="39" t="s">
        <v>77</v>
      </c>
    </row>
    <row r="17" spans="1:6" ht="25.7" customHeight="1">
      <c r="A17" s="40" t="s">
        <v>78</v>
      </c>
      <c r="B17" s="32">
        <v>13</v>
      </c>
      <c r="C17" s="37">
        <v>12.348383</v>
      </c>
      <c r="D17" s="37">
        <v>12.348383</v>
      </c>
      <c r="E17" s="32">
        <f t="shared" si="0"/>
        <v>100</v>
      </c>
      <c r="F17" s="39" t="s">
        <v>79</v>
      </c>
    </row>
    <row r="18" spans="1:6" ht="25.7" customHeight="1">
      <c r="A18" s="40" t="s">
        <v>80</v>
      </c>
      <c r="B18" s="32">
        <v>64</v>
      </c>
      <c r="C18" s="37">
        <v>27.11</v>
      </c>
      <c r="D18" s="37">
        <v>27.11</v>
      </c>
      <c r="E18" s="32">
        <f t="shared" si="0"/>
        <v>100</v>
      </c>
      <c r="F18" s="39" t="s">
        <v>81</v>
      </c>
    </row>
    <row r="19" spans="1:6" ht="25.7" customHeight="1">
      <c r="A19" s="40" t="s">
        <v>82</v>
      </c>
      <c r="B19" s="32">
        <v>0</v>
      </c>
      <c r="C19" s="37">
        <v>0</v>
      </c>
      <c r="D19" s="37">
        <v>0</v>
      </c>
      <c r="E19" s="32">
        <v>0</v>
      </c>
      <c r="F19" s="39" t="s">
        <v>83</v>
      </c>
    </row>
    <row r="20" spans="1:6" ht="25.7" customHeight="1">
      <c r="A20" s="38" t="s">
        <v>84</v>
      </c>
      <c r="B20" s="37">
        <f>B21+B22</f>
        <v>4.5999999999999996</v>
      </c>
      <c r="C20" s="37">
        <f>C21+C22</f>
        <v>7.6147</v>
      </c>
      <c r="D20" s="37">
        <f>D21+D22</f>
        <v>7.6147</v>
      </c>
      <c r="E20" s="32">
        <f t="shared" si="0"/>
        <v>100</v>
      </c>
      <c r="F20" s="39" t="s">
        <v>85</v>
      </c>
    </row>
    <row r="21" spans="1:6" ht="25.7" customHeight="1">
      <c r="A21" s="40" t="s">
        <v>86</v>
      </c>
      <c r="B21" s="32">
        <v>4.5999999999999996</v>
      </c>
      <c r="C21" s="37">
        <v>7.6147</v>
      </c>
      <c r="D21" s="37">
        <v>7.6147</v>
      </c>
      <c r="E21" s="32">
        <f t="shared" si="0"/>
        <v>100</v>
      </c>
      <c r="F21" s="39" t="s">
        <v>87</v>
      </c>
    </row>
    <row r="22" spans="1:6" ht="25.7" customHeight="1">
      <c r="A22" s="40" t="s">
        <v>88</v>
      </c>
      <c r="B22" s="32">
        <v>0</v>
      </c>
      <c r="C22" s="37">
        <v>0</v>
      </c>
      <c r="D22" s="37">
        <v>0</v>
      </c>
      <c r="E22" s="32">
        <v>0</v>
      </c>
      <c r="F22" s="39" t="s">
        <v>89</v>
      </c>
    </row>
    <row r="23" spans="1:6" s="41" customFormat="1" ht="25.7" customHeight="1">
      <c r="A23" s="43" t="s">
        <v>90</v>
      </c>
      <c r="B23" s="37">
        <f>B24+B25</f>
        <v>4216.59</v>
      </c>
      <c r="C23" s="37">
        <f>C24+C25</f>
        <v>4176.3212320000002</v>
      </c>
      <c r="D23" s="37">
        <f>D24+D25</f>
        <v>4176.3212320000002</v>
      </c>
      <c r="E23" s="37">
        <f t="shared" si="0"/>
        <v>100</v>
      </c>
      <c r="F23" s="44" t="s">
        <v>91</v>
      </c>
    </row>
    <row r="24" spans="1:6" s="41" customFormat="1" ht="25.7" customHeight="1">
      <c r="A24" s="45" t="s">
        <v>92</v>
      </c>
      <c r="B24" s="37">
        <v>3863.89</v>
      </c>
      <c r="C24" s="37">
        <v>3914.1828209999999</v>
      </c>
      <c r="D24" s="37">
        <v>3914.1828209999999</v>
      </c>
      <c r="E24" s="37">
        <f t="shared" si="0"/>
        <v>100</v>
      </c>
      <c r="F24" s="44" t="s">
        <v>93</v>
      </c>
    </row>
    <row r="25" spans="1:6" s="41" customFormat="1" ht="25.7" customHeight="1">
      <c r="A25" s="45" t="s">
        <v>94</v>
      </c>
      <c r="B25" s="37">
        <v>352.7</v>
      </c>
      <c r="C25" s="37">
        <v>262.13841100000002</v>
      </c>
      <c r="D25" s="37">
        <v>262.13841100000002</v>
      </c>
      <c r="E25" s="37">
        <f t="shared" si="0"/>
        <v>100</v>
      </c>
      <c r="F25" s="44" t="s">
        <v>95</v>
      </c>
    </row>
    <row r="26" spans="1:6" s="41" customFormat="1" ht="25.7" customHeight="1">
      <c r="A26" s="43" t="s">
        <v>96</v>
      </c>
      <c r="B26" s="37">
        <f>B27</f>
        <v>8.4499999999999993</v>
      </c>
      <c r="C26" s="37">
        <f>C27</f>
        <v>10.286098000000001</v>
      </c>
      <c r="D26" s="37">
        <f>D27</f>
        <v>10.286098000000001</v>
      </c>
      <c r="E26" s="37">
        <f t="shared" si="0"/>
        <v>100</v>
      </c>
      <c r="F26" s="44" t="s">
        <v>97</v>
      </c>
    </row>
    <row r="27" spans="1:6" s="41" customFormat="1" ht="25.7" customHeight="1">
      <c r="A27" s="45" t="s">
        <v>98</v>
      </c>
      <c r="B27" s="37">
        <v>8.4499999999999993</v>
      </c>
      <c r="C27" s="37">
        <v>10.286098000000001</v>
      </c>
      <c r="D27" s="37">
        <v>10.286098000000001</v>
      </c>
      <c r="E27" s="37">
        <f t="shared" si="0"/>
        <v>100</v>
      </c>
      <c r="F27" s="44" t="s">
        <v>99</v>
      </c>
    </row>
    <row r="28" spans="1:6" s="41" customFormat="1" ht="25.7" customHeight="1">
      <c r="A28" s="43" t="s">
        <v>100</v>
      </c>
      <c r="B28" s="37">
        <v>63.81</v>
      </c>
      <c r="C28" s="37">
        <v>150.43675500000001</v>
      </c>
      <c r="D28" s="37">
        <v>150.43675500000001</v>
      </c>
      <c r="E28" s="37">
        <f t="shared" si="0"/>
        <v>100</v>
      </c>
      <c r="F28" s="44" t="s">
        <v>101</v>
      </c>
    </row>
    <row r="29" spans="1:6" s="41" customFormat="1" ht="25.7" customHeight="1">
      <c r="A29" s="45" t="s">
        <v>102</v>
      </c>
      <c r="B29" s="37">
        <v>0</v>
      </c>
      <c r="C29" s="37">
        <v>0</v>
      </c>
      <c r="D29" s="37">
        <v>0</v>
      </c>
      <c r="E29" s="37">
        <v>0</v>
      </c>
      <c r="F29" s="44" t="s">
        <v>103</v>
      </c>
    </row>
    <row r="30" spans="1:6" ht="25.7" customHeight="1">
      <c r="A30" s="40" t="s">
        <v>104</v>
      </c>
      <c r="B30" s="32">
        <f>B4+B9+B20+B23+B26+B28</f>
        <v>7561.34</v>
      </c>
      <c r="C30" s="32">
        <f>C4+C9+C20+C23+C26+C28</f>
        <v>7127.4924269999992</v>
      </c>
      <c r="D30" s="37">
        <f>D4+D9+D20+D23+D26+D28</f>
        <v>7127.4924269999992</v>
      </c>
      <c r="E30" s="32">
        <f t="shared" si="0"/>
        <v>100</v>
      </c>
      <c r="F30" s="40"/>
    </row>
    <row r="31" spans="1:6" ht="37.700000000000003" customHeight="1">
      <c r="A31" s="122" t="s">
        <v>105</v>
      </c>
      <c r="B31" s="122"/>
      <c r="C31" s="122"/>
      <c r="D31" s="122"/>
      <c r="E31" s="122"/>
      <c r="F31" s="122"/>
    </row>
    <row r="33" spans="2:2">
      <c r="B33" s="92"/>
    </row>
  </sheetData>
  <mergeCells count="2">
    <mergeCell ref="A1:E1"/>
    <mergeCell ref="A31:F31"/>
  </mergeCells>
  <phoneticPr fontId="12" type="noConversion"/>
  <pageMargins left="1.69" right="0.15748031496062992" top="0.19685039370078741" bottom="0.15748031496062992" header="0" footer="0"/>
  <pageSetup paperSize="9" scale="65" orientation="landscape" r:id="rId1"/>
</worksheet>
</file>

<file path=xl/worksheets/sheet5.xml><?xml version="1.0" encoding="utf-8"?>
<worksheet xmlns="http://schemas.openxmlformats.org/spreadsheetml/2006/main" xmlns:r="http://schemas.openxmlformats.org/officeDocument/2006/relationships">
  <dimension ref="A1:E9"/>
  <sheetViews>
    <sheetView workbookViewId="0">
      <selection activeCell="B5" sqref="B5"/>
    </sheetView>
  </sheetViews>
  <sheetFormatPr defaultColWidth="10" defaultRowHeight="13.5"/>
  <cols>
    <col min="1" max="1" width="40.125" style="26" customWidth="1"/>
    <col min="2" max="5" width="19.5" style="26" customWidth="1"/>
    <col min="6" max="6" width="9.75" style="26" customWidth="1"/>
    <col min="7" max="16384" width="10" style="26"/>
  </cols>
  <sheetData>
    <row r="1" spans="1:5" ht="36.950000000000003" customHeight="1">
      <c r="A1" s="120" t="s">
        <v>4</v>
      </c>
      <c r="B1" s="120"/>
      <c r="C1" s="120"/>
      <c r="D1" s="120"/>
      <c r="E1" s="120"/>
    </row>
    <row r="2" spans="1:5" ht="19.899999999999999" customHeight="1">
      <c r="A2" s="4"/>
      <c r="B2" s="4"/>
      <c r="C2" s="4"/>
      <c r="D2" s="5"/>
      <c r="E2" s="5" t="s">
        <v>27</v>
      </c>
    </row>
    <row r="3" spans="1:5" ht="33.200000000000003" customHeight="1">
      <c r="A3" s="6" t="s">
        <v>106</v>
      </c>
      <c r="B3" s="6" t="s">
        <v>29</v>
      </c>
      <c r="C3" s="6" t="s">
        <v>30</v>
      </c>
      <c r="D3" s="6" t="s">
        <v>31</v>
      </c>
      <c r="E3" s="48" t="s">
        <v>32</v>
      </c>
    </row>
    <row r="4" spans="1:5" ht="25.7" customHeight="1">
      <c r="A4" s="7" t="s">
        <v>107</v>
      </c>
      <c r="B4" s="8"/>
      <c r="C4" s="8">
        <v>1147.7524000000001</v>
      </c>
      <c r="D4" s="8">
        <v>1147.7524000000001</v>
      </c>
      <c r="E4" s="49">
        <f>D4/C4*100</f>
        <v>100</v>
      </c>
    </row>
    <row r="5" spans="1:5" ht="25.7" customHeight="1">
      <c r="A5" s="7" t="s">
        <v>108</v>
      </c>
      <c r="B5" s="8">
        <v>389.01</v>
      </c>
      <c r="C5" s="8">
        <v>388.98998999999998</v>
      </c>
      <c r="D5" s="8">
        <v>388.98998999999998</v>
      </c>
      <c r="E5" s="49">
        <f>D5/C5*100</f>
        <v>100</v>
      </c>
    </row>
    <row r="6" spans="1:5" ht="25.7" customHeight="1">
      <c r="A6" s="7"/>
      <c r="B6" s="8"/>
      <c r="C6" s="8"/>
      <c r="D6" s="46"/>
      <c r="E6" s="49"/>
    </row>
    <row r="7" spans="1:5" ht="25.7" customHeight="1">
      <c r="A7" s="7"/>
      <c r="B7" s="8"/>
      <c r="C7" s="8"/>
      <c r="D7" s="46"/>
      <c r="E7" s="49"/>
    </row>
    <row r="8" spans="1:5" ht="25.7" customHeight="1">
      <c r="A8" s="7"/>
      <c r="B8" s="8"/>
      <c r="C8" s="8"/>
      <c r="D8" s="46"/>
      <c r="E8" s="49"/>
    </row>
    <row r="9" spans="1:5" ht="25.7" customHeight="1">
      <c r="A9" s="10" t="s">
        <v>109</v>
      </c>
      <c r="B9" s="8">
        <f>B4+B5</f>
        <v>389.01</v>
      </c>
      <c r="C9" s="8">
        <f t="shared" ref="C9:D9" si="0">C4+C5</f>
        <v>1536.7423900000001</v>
      </c>
      <c r="D9" s="47">
        <f t="shared" si="0"/>
        <v>1536.7423900000001</v>
      </c>
      <c r="E9" s="49">
        <f t="shared" ref="E9" si="1">D9/C9*100</f>
        <v>100</v>
      </c>
    </row>
  </sheetData>
  <mergeCells count="1">
    <mergeCell ref="A1:E1"/>
  </mergeCells>
  <phoneticPr fontId="12" type="noConversion"/>
  <pageMargins left="1.19" right="0.74803149606299213" top="0.27559055118110237" bottom="0.27559055118110237" header="0" footer="0"/>
  <pageSetup paperSize="9" orientation="landscape" r:id="rId1"/>
</worksheet>
</file>

<file path=xl/worksheets/sheet6.xml><?xml version="1.0" encoding="utf-8"?>
<worksheet xmlns="http://schemas.openxmlformats.org/spreadsheetml/2006/main" xmlns:r="http://schemas.openxmlformats.org/officeDocument/2006/relationships">
  <dimension ref="A1:F17"/>
  <sheetViews>
    <sheetView workbookViewId="0">
      <selection activeCell="D16" sqref="D16:E16"/>
    </sheetView>
  </sheetViews>
  <sheetFormatPr defaultColWidth="10" defaultRowHeight="13.5"/>
  <cols>
    <col min="1" max="1" width="11.75" style="26" customWidth="1"/>
    <col min="2" max="2" width="40" style="26" customWidth="1"/>
    <col min="3" max="4" width="16.375" style="26" customWidth="1"/>
    <col min="5" max="6" width="17.5" style="26" customWidth="1"/>
    <col min="7" max="9" width="9.75" style="26" customWidth="1"/>
    <col min="10" max="16384" width="10" style="26"/>
  </cols>
  <sheetData>
    <row r="1" spans="1:6" ht="39.950000000000003" customHeight="1">
      <c r="A1" s="121" t="s">
        <v>5</v>
      </c>
      <c r="B1" s="121"/>
      <c r="C1" s="121"/>
      <c r="D1" s="121"/>
      <c r="E1" s="121"/>
      <c r="F1" s="121"/>
    </row>
    <row r="2" spans="1:6" ht="22.7" customHeight="1">
      <c r="A2" s="28"/>
      <c r="C2" s="28"/>
      <c r="D2" s="28"/>
      <c r="F2" s="29" t="s">
        <v>27</v>
      </c>
    </row>
    <row r="3" spans="1:6" ht="34.15" customHeight="1">
      <c r="A3" s="30" t="s">
        <v>37</v>
      </c>
      <c r="B3" s="30" t="s">
        <v>38</v>
      </c>
      <c r="C3" s="30" t="s">
        <v>29</v>
      </c>
      <c r="D3" s="30" t="s">
        <v>30</v>
      </c>
      <c r="E3" s="30" t="s">
        <v>31</v>
      </c>
      <c r="F3" s="30" t="s">
        <v>32</v>
      </c>
    </row>
    <row r="4" spans="1:6" ht="25.7" customHeight="1">
      <c r="A4" s="31" t="s">
        <v>221</v>
      </c>
      <c r="B4" s="31" t="s">
        <v>110</v>
      </c>
      <c r="C4" s="32"/>
      <c r="D4" s="32">
        <v>0.06</v>
      </c>
      <c r="E4" s="32">
        <v>0.06</v>
      </c>
      <c r="F4" s="32">
        <f>E4/D4*100</f>
        <v>100</v>
      </c>
    </row>
    <row r="5" spans="1:6" ht="25.7" customHeight="1">
      <c r="A5" s="31" t="s">
        <v>478</v>
      </c>
      <c r="B5" s="31" t="s">
        <v>111</v>
      </c>
      <c r="C5" s="32"/>
      <c r="D5" s="32">
        <v>0.06</v>
      </c>
      <c r="E5" s="32">
        <v>0.06</v>
      </c>
      <c r="F5" s="32">
        <f t="shared" ref="F5:F14" si="0">E5/D5*100</f>
        <v>100</v>
      </c>
    </row>
    <row r="6" spans="1:6" ht="25.7" customHeight="1">
      <c r="A6" s="31" t="s">
        <v>479</v>
      </c>
      <c r="B6" s="31" t="s">
        <v>112</v>
      </c>
      <c r="C6" s="32"/>
      <c r="D6" s="32">
        <v>0.06</v>
      </c>
      <c r="E6" s="32">
        <v>0.06</v>
      </c>
      <c r="F6" s="32">
        <f t="shared" si="0"/>
        <v>100</v>
      </c>
    </row>
    <row r="7" spans="1:6" ht="25.7" customHeight="1">
      <c r="A7" s="31" t="s">
        <v>316</v>
      </c>
      <c r="B7" s="31" t="s">
        <v>113</v>
      </c>
      <c r="C7" s="32">
        <v>389.01</v>
      </c>
      <c r="D7" s="32">
        <v>776.97218999999996</v>
      </c>
      <c r="E7" s="32">
        <v>776.97218999999996</v>
      </c>
      <c r="F7" s="32">
        <f t="shared" si="0"/>
        <v>100</v>
      </c>
    </row>
    <row r="8" spans="1:6" ht="25.7" customHeight="1">
      <c r="A8" s="31" t="s">
        <v>395</v>
      </c>
      <c r="B8" s="31" t="s">
        <v>114</v>
      </c>
      <c r="C8" s="32">
        <v>389.01</v>
      </c>
      <c r="D8" s="32">
        <v>776.97218999999996</v>
      </c>
      <c r="E8" s="32">
        <v>776.97218999999996</v>
      </c>
      <c r="F8" s="32">
        <f t="shared" si="0"/>
        <v>100</v>
      </c>
    </row>
    <row r="9" spans="1:6" ht="25.7" customHeight="1">
      <c r="A9" s="31" t="s">
        <v>396</v>
      </c>
      <c r="B9" s="31" t="s">
        <v>115</v>
      </c>
      <c r="C9" s="32">
        <v>208.18</v>
      </c>
      <c r="D9" s="32">
        <v>208.17339000000001</v>
      </c>
      <c r="E9" s="32">
        <v>208.17339000000001</v>
      </c>
      <c r="F9" s="32">
        <f t="shared" si="0"/>
        <v>100</v>
      </c>
    </row>
    <row r="10" spans="1:6" ht="25.7" customHeight="1">
      <c r="A10" s="31" t="s">
        <v>480</v>
      </c>
      <c r="B10" s="31" t="s">
        <v>481</v>
      </c>
      <c r="C10" s="32">
        <v>88.27</v>
      </c>
      <c r="D10" s="32">
        <v>88.267499999999998</v>
      </c>
      <c r="E10" s="32">
        <v>88.267499999999998</v>
      </c>
      <c r="F10" s="32">
        <f t="shared" si="0"/>
        <v>100</v>
      </c>
    </row>
    <row r="11" spans="1:6" ht="25.7" customHeight="1">
      <c r="A11" s="31" t="s">
        <v>397</v>
      </c>
      <c r="B11" s="31" t="s">
        <v>116</v>
      </c>
      <c r="C11" s="32">
        <v>92.56</v>
      </c>
      <c r="D11" s="32">
        <v>480.53129999999999</v>
      </c>
      <c r="E11" s="32">
        <v>480.53129999999999</v>
      </c>
      <c r="F11" s="32">
        <f t="shared" si="0"/>
        <v>100</v>
      </c>
    </row>
    <row r="12" spans="1:6" ht="25.7" customHeight="1">
      <c r="A12" s="31" t="s">
        <v>390</v>
      </c>
      <c r="B12" s="31" t="s">
        <v>391</v>
      </c>
      <c r="C12" s="32"/>
      <c r="D12" s="32">
        <v>30</v>
      </c>
      <c r="E12" s="32">
        <v>30</v>
      </c>
      <c r="F12" s="32">
        <f t="shared" si="0"/>
        <v>100</v>
      </c>
    </row>
    <row r="13" spans="1:6" ht="25.7" customHeight="1">
      <c r="A13" s="31" t="s">
        <v>482</v>
      </c>
      <c r="B13" s="31" t="s">
        <v>483</v>
      </c>
      <c r="C13" s="32"/>
      <c r="D13" s="32">
        <v>30</v>
      </c>
      <c r="E13" s="32">
        <v>30</v>
      </c>
      <c r="F13" s="32">
        <f t="shared" si="0"/>
        <v>100</v>
      </c>
    </row>
    <row r="14" spans="1:6" ht="25.7" customHeight="1">
      <c r="A14" s="31" t="s">
        <v>484</v>
      </c>
      <c r="B14" s="31" t="s">
        <v>485</v>
      </c>
      <c r="C14" s="32"/>
      <c r="D14" s="32">
        <v>30</v>
      </c>
      <c r="E14" s="32">
        <v>30</v>
      </c>
      <c r="F14" s="32">
        <f t="shared" si="0"/>
        <v>100</v>
      </c>
    </row>
    <row r="15" spans="1:6" ht="25.7" customHeight="1">
      <c r="A15" s="30"/>
      <c r="B15" s="30" t="s">
        <v>47</v>
      </c>
      <c r="C15" s="33"/>
      <c r="D15" s="33"/>
      <c r="E15" s="33"/>
      <c r="F15" s="33"/>
    </row>
    <row r="16" spans="1:6" ht="25.7" customHeight="1">
      <c r="A16" s="30"/>
      <c r="B16" s="30" t="s">
        <v>49</v>
      </c>
      <c r="C16" s="33"/>
      <c r="D16" s="36">
        <v>729.71</v>
      </c>
      <c r="E16" s="36">
        <v>729.71</v>
      </c>
      <c r="F16" s="33"/>
    </row>
    <row r="17" spans="1:6" ht="25.7" customHeight="1">
      <c r="A17" s="30"/>
      <c r="B17" s="30" t="s">
        <v>117</v>
      </c>
      <c r="C17" s="33">
        <v>389.01</v>
      </c>
      <c r="D17" s="33">
        <f>D4+D7+D12+D16</f>
        <v>1536.7421899999999</v>
      </c>
      <c r="E17" s="33">
        <f>E4+E7+E12+E16</f>
        <v>1536.7421899999999</v>
      </c>
      <c r="F17" s="33">
        <f>E17/D17*100</f>
        <v>100</v>
      </c>
    </row>
  </sheetData>
  <mergeCells count="1">
    <mergeCell ref="A1:F1"/>
  </mergeCells>
  <phoneticPr fontId="12" type="noConversion"/>
  <pageMargins left="1.39" right="0.74803149606299213" top="0.27559055118110237" bottom="0.27559055118110237" header="0" footer="0"/>
  <pageSetup paperSize="9" orientation="landscape" r:id="rId1"/>
</worksheet>
</file>

<file path=xl/worksheets/sheet7.xml><?xml version="1.0" encoding="utf-8"?>
<worksheet xmlns="http://schemas.openxmlformats.org/spreadsheetml/2006/main" xmlns:r="http://schemas.openxmlformats.org/officeDocument/2006/relationships">
  <dimension ref="A1:E9"/>
  <sheetViews>
    <sheetView workbookViewId="0">
      <selection sqref="A1:E1"/>
    </sheetView>
  </sheetViews>
  <sheetFormatPr defaultColWidth="10" defaultRowHeight="13.5"/>
  <cols>
    <col min="1" max="1" width="40.125" customWidth="1"/>
    <col min="2" max="5" width="19.5" customWidth="1"/>
    <col min="6" max="6" width="9.75" customWidth="1"/>
  </cols>
  <sheetData>
    <row r="1" spans="1:5" ht="36.950000000000003" customHeight="1">
      <c r="A1" s="120" t="s">
        <v>6</v>
      </c>
      <c r="B1" s="120"/>
      <c r="C1" s="120"/>
      <c r="D1" s="120"/>
      <c r="E1" s="120"/>
    </row>
    <row r="2" spans="1:5" ht="19.899999999999999" customHeight="1">
      <c r="A2" s="4"/>
      <c r="B2" s="4"/>
      <c r="C2" s="4"/>
      <c r="D2" s="5"/>
      <c r="E2" s="5" t="s">
        <v>27</v>
      </c>
    </row>
    <row r="3" spans="1:5" ht="33.200000000000003" customHeight="1">
      <c r="A3" s="6" t="s">
        <v>118</v>
      </c>
      <c r="B3" s="6" t="s">
        <v>29</v>
      </c>
      <c r="C3" s="6" t="s">
        <v>30</v>
      </c>
      <c r="D3" s="6" t="s">
        <v>31</v>
      </c>
      <c r="E3" s="6" t="s">
        <v>119</v>
      </c>
    </row>
    <row r="4" spans="1:5" ht="25.7" customHeight="1">
      <c r="A4" s="10" t="s">
        <v>120</v>
      </c>
      <c r="B4" s="8"/>
      <c r="C4" s="8"/>
      <c r="D4" s="9"/>
      <c r="E4" s="9"/>
    </row>
    <row r="5" spans="1:5" ht="25.7" customHeight="1">
      <c r="A5" s="7" t="s">
        <v>121</v>
      </c>
      <c r="B5" s="8"/>
      <c r="C5" s="8"/>
      <c r="D5" s="9"/>
      <c r="E5" s="9"/>
    </row>
    <row r="6" spans="1:5" ht="25.7" customHeight="1">
      <c r="A6" s="7"/>
      <c r="B6" s="8"/>
      <c r="C6" s="8"/>
      <c r="D6" s="9"/>
      <c r="E6" s="9"/>
    </row>
    <row r="7" spans="1:5" ht="25.7" customHeight="1">
      <c r="A7" s="10" t="s">
        <v>122</v>
      </c>
      <c r="B7" s="8"/>
      <c r="C7" s="8"/>
      <c r="D7" s="9"/>
      <c r="E7" s="9"/>
    </row>
    <row r="8" spans="1:5" ht="25.7" customHeight="1">
      <c r="A8" s="10" t="s">
        <v>123</v>
      </c>
      <c r="B8" s="8"/>
      <c r="C8" s="8"/>
      <c r="D8" s="9"/>
      <c r="E8" s="9"/>
    </row>
    <row r="9" spans="1:5" ht="25.7" customHeight="1">
      <c r="A9" s="123" t="s">
        <v>124</v>
      </c>
      <c r="B9" s="123"/>
      <c r="C9" s="123"/>
      <c r="D9" s="123"/>
      <c r="E9" s="123"/>
    </row>
  </sheetData>
  <mergeCells count="2">
    <mergeCell ref="A1:E1"/>
    <mergeCell ref="A9:E9"/>
  </mergeCells>
  <phoneticPr fontId="12" type="noConversion"/>
  <pageMargins left="1.01" right="0.74803149606299213" top="0.27559055118110237" bottom="0.27559055118110237" header="0" footer="0"/>
  <pageSetup paperSize="9" orientation="landscape" r:id="rId1"/>
</worksheet>
</file>

<file path=xl/worksheets/sheet8.xml><?xml version="1.0" encoding="utf-8"?>
<worksheet xmlns="http://schemas.openxmlformats.org/spreadsheetml/2006/main" xmlns:r="http://schemas.openxmlformats.org/officeDocument/2006/relationships">
  <dimension ref="A1:E12"/>
  <sheetViews>
    <sheetView workbookViewId="0">
      <selection sqref="A1:E1"/>
    </sheetView>
  </sheetViews>
  <sheetFormatPr defaultColWidth="10" defaultRowHeight="13.5"/>
  <cols>
    <col min="1" max="1" width="40.125" customWidth="1"/>
    <col min="2" max="5" width="19.5" customWidth="1"/>
    <col min="6" max="6" width="9.75" customWidth="1"/>
  </cols>
  <sheetData>
    <row r="1" spans="1:5" ht="36.950000000000003" customHeight="1">
      <c r="A1" s="120" t="s">
        <v>7</v>
      </c>
      <c r="B1" s="120"/>
      <c r="C1" s="120"/>
      <c r="D1" s="120"/>
      <c r="E1" s="120"/>
    </row>
    <row r="2" spans="1:5" ht="19.899999999999999" customHeight="1">
      <c r="A2" s="4"/>
      <c r="B2" s="4"/>
      <c r="C2" s="4"/>
      <c r="D2" s="5"/>
      <c r="E2" s="5" t="s">
        <v>27</v>
      </c>
    </row>
    <row r="3" spans="1:5" ht="33.200000000000003" customHeight="1">
      <c r="A3" s="6" t="s">
        <v>118</v>
      </c>
      <c r="B3" s="6" t="s">
        <v>29</v>
      </c>
      <c r="C3" s="6" t="s">
        <v>30</v>
      </c>
      <c r="D3" s="6" t="s">
        <v>31</v>
      </c>
      <c r="E3" s="6" t="s">
        <v>119</v>
      </c>
    </row>
    <row r="4" spans="1:5" ht="25.7" customHeight="1">
      <c r="A4" s="10" t="s">
        <v>125</v>
      </c>
      <c r="B4" s="8"/>
      <c r="C4" s="8"/>
      <c r="D4" s="9"/>
      <c r="E4" s="9"/>
    </row>
    <row r="5" spans="1:5" ht="25.7" customHeight="1">
      <c r="A5" s="10" t="s">
        <v>126</v>
      </c>
      <c r="B5" s="8"/>
      <c r="C5" s="8"/>
      <c r="D5" s="9"/>
      <c r="E5" s="9"/>
    </row>
    <row r="6" spans="1:5" ht="25.7" customHeight="1">
      <c r="A6" s="7" t="s">
        <v>127</v>
      </c>
      <c r="B6" s="8"/>
      <c r="C6" s="8"/>
      <c r="D6" s="9"/>
      <c r="E6" s="9"/>
    </row>
    <row r="7" spans="1:5" ht="25.7" customHeight="1">
      <c r="A7" s="10"/>
      <c r="B7" s="8"/>
      <c r="C7" s="8"/>
      <c r="D7" s="9"/>
      <c r="E7" s="9"/>
    </row>
    <row r="8" spans="1:5" ht="25.7" customHeight="1">
      <c r="A8" s="10"/>
      <c r="B8" s="8"/>
      <c r="C8" s="8"/>
      <c r="D8" s="9"/>
      <c r="E8" s="9"/>
    </row>
    <row r="9" spans="1:5" ht="25.7" customHeight="1">
      <c r="A9" s="10" t="s">
        <v>128</v>
      </c>
      <c r="B9" s="8"/>
      <c r="C9" s="8"/>
      <c r="D9" s="8"/>
      <c r="E9" s="8"/>
    </row>
    <row r="10" spans="1:5" ht="25.7" customHeight="1">
      <c r="A10" s="10" t="s">
        <v>47</v>
      </c>
      <c r="B10" s="8"/>
      <c r="C10" s="8"/>
      <c r="D10" s="8"/>
      <c r="E10" s="8"/>
    </row>
    <row r="11" spans="1:5" ht="25.7" customHeight="1">
      <c r="A11" s="10" t="s">
        <v>129</v>
      </c>
      <c r="B11" s="8"/>
      <c r="C11" s="8"/>
      <c r="D11" s="8"/>
      <c r="E11" s="8"/>
    </row>
    <row r="12" spans="1:5" ht="25.7" customHeight="1">
      <c r="A12" s="123" t="s">
        <v>130</v>
      </c>
      <c r="B12" s="123"/>
      <c r="C12" s="123"/>
      <c r="D12" s="123"/>
      <c r="E12" s="123"/>
    </row>
  </sheetData>
  <mergeCells count="2">
    <mergeCell ref="A1:E1"/>
    <mergeCell ref="A12:E12"/>
  </mergeCells>
  <phoneticPr fontId="12" type="noConversion"/>
  <pageMargins left="1.32" right="0.46" top="0.27559055118110237" bottom="0.27559055118110237" header="0" footer="0"/>
  <pageSetup paperSize="9" orientation="landscape" r:id="rId1"/>
</worksheet>
</file>

<file path=xl/worksheets/sheet9.xml><?xml version="1.0" encoding="utf-8"?>
<worksheet xmlns="http://schemas.openxmlformats.org/spreadsheetml/2006/main" xmlns:r="http://schemas.openxmlformats.org/officeDocument/2006/relationships">
  <dimension ref="A1:E7"/>
  <sheetViews>
    <sheetView workbookViewId="0">
      <selection sqref="A1:E1"/>
    </sheetView>
  </sheetViews>
  <sheetFormatPr defaultColWidth="10" defaultRowHeight="13.5"/>
  <cols>
    <col min="1" max="1" width="40.125" customWidth="1"/>
    <col min="2" max="5" width="19.5" customWidth="1"/>
    <col min="6" max="6" width="9.75" customWidth="1"/>
  </cols>
  <sheetData>
    <row r="1" spans="1:5" ht="36.950000000000003" customHeight="1">
      <c r="A1" s="120" t="s">
        <v>8</v>
      </c>
      <c r="B1" s="120"/>
      <c r="C1" s="120"/>
      <c r="D1" s="120"/>
      <c r="E1" s="120"/>
    </row>
    <row r="2" spans="1:5" ht="19.899999999999999" customHeight="1">
      <c r="A2" s="4"/>
      <c r="B2" s="4"/>
      <c r="C2" s="4"/>
      <c r="D2" s="5"/>
      <c r="E2" s="5" t="s">
        <v>27</v>
      </c>
    </row>
    <row r="3" spans="1:5" ht="33.200000000000003" customHeight="1">
      <c r="A3" s="6" t="s">
        <v>118</v>
      </c>
      <c r="B3" s="6" t="s">
        <v>29</v>
      </c>
      <c r="C3" s="6" t="s">
        <v>30</v>
      </c>
      <c r="D3" s="6" t="s">
        <v>31</v>
      </c>
      <c r="E3" s="6" t="s">
        <v>119</v>
      </c>
    </row>
    <row r="4" spans="1:5" ht="25.7" customHeight="1">
      <c r="A4" s="7" t="s">
        <v>131</v>
      </c>
      <c r="B4" s="8"/>
      <c r="C4" s="8"/>
      <c r="D4" s="9"/>
      <c r="E4" s="9"/>
    </row>
    <row r="5" spans="1:5" ht="25.7" customHeight="1">
      <c r="A5" s="7" t="s">
        <v>132</v>
      </c>
      <c r="B5" s="8"/>
      <c r="C5" s="8"/>
      <c r="D5" s="9"/>
      <c r="E5" s="9"/>
    </row>
    <row r="6" spans="1:5" ht="25.7" customHeight="1">
      <c r="A6" s="7"/>
      <c r="B6" s="8"/>
      <c r="C6" s="8"/>
      <c r="D6" s="9"/>
      <c r="E6" s="9"/>
    </row>
    <row r="7" spans="1:5" ht="25.7" customHeight="1">
      <c r="A7" s="123" t="s">
        <v>133</v>
      </c>
      <c r="B7" s="123"/>
      <c r="C7" s="123"/>
      <c r="D7" s="123"/>
      <c r="E7" s="123"/>
    </row>
  </sheetData>
  <mergeCells count="2">
    <mergeCell ref="A1:E1"/>
    <mergeCell ref="A7:E7"/>
  </mergeCells>
  <phoneticPr fontId="12" type="noConversion"/>
  <pageMargins left="1.46" right="0.74803149606299213" top="0.27559055118110237" bottom="0.27559055118110237" header="0" footer="0"/>
  <pageSetup paperSize="9" orientation="landscape" r:id="rId1"/>
</worksheet>
</file>

<file path=docProps/app.xml><?xml version="1.0" encoding="utf-8"?>
<Properties xmlns="http://schemas.openxmlformats.org/officeDocument/2006/extended-properties" xmlns:vt="http://schemas.openxmlformats.org/officeDocument/2006/docPropsVTypes">
  <Application>Apache POI</Application>
  <DocSecurity>0</DocSecurity>
  <ScaleCrop>false</ScaleCrop>
  <HeadingPairs>
    <vt:vector size="2" baseType="variant">
      <vt:variant>
        <vt:lpstr>工作表</vt:lpstr>
      </vt:variant>
      <vt:variant>
        <vt:i4>27</vt:i4>
      </vt:variant>
    </vt:vector>
  </HeadingPairs>
  <TitlesOfParts>
    <vt:vector size="27" baseType="lpstr">
      <vt:lpstr>封面</vt:lpstr>
      <vt:lpstr>一般公共预算收入执行情况表</vt:lpstr>
      <vt:lpstr>一般公共预算支出执行情况表</vt:lpstr>
      <vt:lpstr>一般公共预算基本支出执行情况表</vt:lpstr>
      <vt:lpstr>政府性基金收入预算执行情况表</vt:lpstr>
      <vt:lpstr>政府性基金支出预算执行情况表</vt:lpstr>
      <vt:lpstr>国有资本经营收入预算执行情况表</vt:lpstr>
      <vt:lpstr>国有资本经营支出预算执行情况表</vt:lpstr>
      <vt:lpstr>社会保险基金预算收入执行情况表</vt:lpstr>
      <vt:lpstr>社会保险基金预算支出执行情况表</vt:lpstr>
      <vt:lpstr>对村级财政转移支付预算执行情况表</vt:lpstr>
      <vt:lpstr>三公经费执行情况表</vt:lpstr>
      <vt:lpstr>乡镇基本建设支出执行情况表</vt:lpstr>
      <vt:lpstr>政府收支执行情况的说明</vt:lpstr>
      <vt:lpstr>一般公共预算收入预算表</vt:lpstr>
      <vt:lpstr>一般公共预算支出预算表</vt:lpstr>
      <vt:lpstr>一般公共预算基本支出预算表</vt:lpstr>
      <vt:lpstr>政府性基金收入预算表</vt:lpstr>
      <vt:lpstr>政府性基金支出预算表</vt:lpstr>
      <vt:lpstr>国有资本经营收入预算表</vt:lpstr>
      <vt:lpstr>国有资本经营支出预算表</vt:lpstr>
      <vt:lpstr>社会保险基金收入预算表</vt:lpstr>
      <vt:lpstr>社会保险基金支出预算表</vt:lpstr>
      <vt:lpstr>对村级财政转移支付预算表</vt:lpstr>
      <vt:lpstr>三公预算情况表</vt:lpstr>
      <vt:lpstr>乡镇基本建设支出预算情况表</vt:lpstr>
      <vt:lpstr>政府收支预算相关情况说明</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微软用户</cp:lastModifiedBy>
  <cp:lastPrinted>2024-02-26T02:38:02Z</cp:lastPrinted>
  <dcterms:created xsi:type="dcterms:W3CDTF">2024-02-21T02:11:41Z</dcterms:created>
  <dcterms:modified xsi:type="dcterms:W3CDTF">2024-02-29T06:30:52Z</dcterms:modified>
</cp:coreProperties>
</file>