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220" windowHeight="12045" activeTab="5"/>
  </bookViews>
  <sheets>
    <sheet name="2019能源年报（含金额）" sheetId="44" r:id="rId1"/>
    <sheet name="2019能耗分类汇总" sheetId="42" r:id="rId2"/>
    <sheet name="中学" sheetId="38" r:id="rId3"/>
    <sheet name="小学" sheetId="39" r:id="rId4"/>
    <sheet name="幼儿园" sheetId="40" r:id="rId5"/>
    <sheet name="其他" sheetId="41" r:id="rId6"/>
  </sheets>
  <definedNames>
    <definedName name="_xlnm.Print_Titles" localSheetId="2">中学!$1:$2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<sst xmlns="http://schemas.openxmlformats.org/spreadsheetml/2006/main" count="5590" uniqueCount="1673">
  <si>
    <t>公共机构能源资源消耗统计部门汇总情况</t>
  </si>
  <si>
    <t>综合机构名称（盖章）：崇明区教育局</t>
  </si>
  <si>
    <t>电话号码：59623083</t>
  </si>
  <si>
    <t>2019年四季度</t>
  </si>
  <si>
    <t>部门</t>
  </si>
  <si>
    <t>代码</t>
  </si>
  <si>
    <t>公共机构数量(个)</t>
  </si>
  <si>
    <t>用地面积(平方米)</t>
  </si>
  <si>
    <t>建筑面积(平方米)</t>
  </si>
  <si>
    <t>用能人数(人)</t>
  </si>
  <si>
    <t>编制人数(人)</t>
  </si>
  <si>
    <t>车辆</t>
  </si>
  <si>
    <t>电</t>
  </si>
  <si>
    <t>水</t>
  </si>
  <si>
    <t>煤炭</t>
  </si>
  <si>
    <t>天然气</t>
  </si>
  <si>
    <t>汽油</t>
  </si>
  <si>
    <t>柴油</t>
  </si>
  <si>
    <t>液化石油气</t>
  </si>
  <si>
    <t>人工煤气</t>
  </si>
  <si>
    <t>热力</t>
  </si>
  <si>
    <t>其他能源</t>
  </si>
  <si>
    <t>充电桩数量(个)</t>
  </si>
  <si>
    <t>可再生能源应用</t>
  </si>
  <si>
    <t>2019年综合标准煤（吨）</t>
  </si>
  <si>
    <t>建筑面积（平方米）</t>
  </si>
  <si>
    <t>用能人数（人）</t>
  </si>
  <si>
    <t>编制人数（人）</t>
  </si>
  <si>
    <t>车辆数（辆）</t>
  </si>
  <si>
    <t>2018年综合标准煤（吨）</t>
  </si>
  <si>
    <t>2018年自来水（吨）</t>
  </si>
  <si>
    <t>综合能耗比2018增减幅%</t>
  </si>
  <si>
    <t>水消费比2018增减幅%</t>
  </si>
  <si>
    <t>人均用电（度）</t>
  </si>
  <si>
    <t>人均用水(吨）</t>
  </si>
  <si>
    <t>每平米建筑能耗（吨标煤）</t>
  </si>
  <si>
    <t>人均能耗（千克标煤）</t>
  </si>
  <si>
    <t>类型</t>
  </si>
  <si>
    <t>单位代码</t>
  </si>
  <si>
    <t>车辆总量(辆)</t>
  </si>
  <si>
    <t>汽油车辆数(辆)</t>
  </si>
  <si>
    <t>柴油车辆数(辆)</t>
  </si>
  <si>
    <t>新能源汽车数量(辆)</t>
  </si>
  <si>
    <t>消费量(千瓦时)</t>
  </si>
  <si>
    <t>费用(元)</t>
  </si>
  <si>
    <t>消费量(立方米)</t>
  </si>
  <si>
    <t>消费量(吨)</t>
  </si>
  <si>
    <t>天然气(立方米)</t>
  </si>
  <si>
    <t>消费总量(升)</t>
  </si>
  <si>
    <t>总费用(元)</t>
  </si>
  <si>
    <t>车辆用油量(升)</t>
  </si>
  <si>
    <t>其他用油量(升)</t>
  </si>
  <si>
    <t>车辆用油(升)</t>
  </si>
  <si>
    <t>消费量(千克)</t>
  </si>
  <si>
    <t>消费量(吉焦)</t>
  </si>
  <si>
    <t>消费量(吨标准煤)</t>
  </si>
  <si>
    <t>太阳能光热利用系统集热器面积(平方米)</t>
  </si>
  <si>
    <t>太阳能广电利用系统装机容量(千瓦)</t>
  </si>
  <si>
    <t>浅层地热能利用系统装机容量(千瓦)</t>
  </si>
  <si>
    <t>甲</t>
  </si>
  <si>
    <t>乙</t>
  </si>
  <si>
    <t>堡镇二小</t>
  </si>
  <si>
    <t>1</t>
  </si>
  <si>
    <t>17000.00</t>
  </si>
  <si>
    <t>5430.00</t>
  </si>
  <si>
    <t>482</t>
  </si>
  <si>
    <t>73</t>
  </si>
  <si>
    <t>0</t>
  </si>
  <si>
    <t>128469.73</t>
  </si>
  <si>
    <t>81707.12</t>
  </si>
  <si>
    <t>7683.00</t>
  </si>
  <si>
    <t>22511.21</t>
  </si>
  <si>
    <t>0.00</t>
  </si>
  <si>
    <t>1213.17</t>
  </si>
  <si>
    <t>7775.11</t>
  </si>
  <si>
    <t>875.00</t>
  </si>
  <si>
    <t>7247.00</t>
  </si>
  <si>
    <t>3.97</t>
  </si>
  <si>
    <t>19902.00</t>
  </si>
  <si>
    <t>堡镇小学</t>
  </si>
  <si>
    <t>15877.00</t>
  </si>
  <si>
    <t>7128.00</t>
  </si>
  <si>
    <t>894</t>
  </si>
  <si>
    <t>97</t>
  </si>
  <si>
    <t>176888.82</t>
  </si>
  <si>
    <t>113385.04</t>
  </si>
  <si>
    <t>13305.23</t>
  </si>
  <si>
    <t>38850.60</t>
  </si>
  <si>
    <t>1732.24</t>
  </si>
  <si>
    <t>11731.78</t>
  </si>
  <si>
    <t>1361.75</t>
  </si>
  <si>
    <t>25110.00</t>
  </si>
  <si>
    <t/>
  </si>
  <si>
    <t>0.60</t>
  </si>
  <si>
    <t>3348.00</t>
  </si>
  <si>
    <t>堡镇业校</t>
  </si>
  <si>
    <t>3024.00</t>
  </si>
  <si>
    <t>18</t>
  </si>
  <si>
    <t>14</t>
  </si>
  <si>
    <t>43890.00</t>
  </si>
  <si>
    <t>28133.00</t>
  </si>
  <si>
    <t>1327.00</t>
  </si>
  <si>
    <t>3975.00</t>
  </si>
  <si>
    <t>938.00</t>
  </si>
  <si>
    <t>6875.00</t>
  </si>
  <si>
    <t>堡镇幼儿园</t>
  </si>
  <si>
    <t>3330.00</t>
  </si>
  <si>
    <t>2639.00</t>
  </si>
  <si>
    <t>278</t>
  </si>
  <si>
    <t>34</t>
  </si>
  <si>
    <t>81810.00</t>
  </si>
  <si>
    <t>52440.23</t>
  </si>
  <si>
    <t>2977.00</t>
  </si>
  <si>
    <t>8722.60</t>
  </si>
  <si>
    <t>2.83</t>
  </si>
  <si>
    <t>14004.00</t>
  </si>
  <si>
    <t>堡镇中学</t>
  </si>
  <si>
    <t>54974.00</t>
  </si>
  <si>
    <t>24014.00</t>
  </si>
  <si>
    <t>468</t>
  </si>
  <si>
    <t>124</t>
  </si>
  <si>
    <t>2</t>
  </si>
  <si>
    <t>179280.00</t>
  </si>
  <si>
    <t>114918.48</t>
  </si>
  <si>
    <t>54665.00</t>
  </si>
  <si>
    <t>160168.40</t>
  </si>
  <si>
    <t>1401.80</t>
  </si>
  <si>
    <t>9250.00</t>
  </si>
  <si>
    <t>3.32</t>
  </si>
  <si>
    <t>16629.00</t>
  </si>
  <si>
    <t>北堡小学</t>
  </si>
  <si>
    <t>10222.00</t>
  </si>
  <si>
    <t>4387.00</t>
  </si>
  <si>
    <t>157</t>
  </si>
  <si>
    <t>38</t>
  </si>
  <si>
    <t>73681.00</t>
  </si>
  <si>
    <t>47229.51</t>
  </si>
  <si>
    <t>4537.00</t>
  </si>
  <si>
    <t>13293.40</t>
  </si>
  <si>
    <t>2251.31</t>
  </si>
  <si>
    <t>15266.35</t>
  </si>
  <si>
    <t>0.34</t>
  </si>
  <si>
    <t>1644.00</t>
  </si>
  <si>
    <t>1.28</t>
  </si>
  <si>
    <t>6534.00</t>
  </si>
  <si>
    <t>北堡幼儿园</t>
  </si>
  <si>
    <t>2484.00</t>
  </si>
  <si>
    <t>1130.00</t>
  </si>
  <si>
    <t>87</t>
  </si>
  <si>
    <t>15</t>
  </si>
  <si>
    <t>30227.00</t>
  </si>
  <si>
    <t>19375.61</t>
  </si>
  <si>
    <t>3559.00</t>
  </si>
  <si>
    <t>10427.90</t>
  </si>
  <si>
    <t>1.70</t>
  </si>
  <si>
    <t>8577.00</t>
  </si>
  <si>
    <t>北门幼儿园</t>
  </si>
  <si>
    <t>2549.00</t>
  </si>
  <si>
    <t>1789.51</t>
  </si>
  <si>
    <t>269</t>
  </si>
  <si>
    <t>33</t>
  </si>
  <si>
    <t>75683.00</t>
  </si>
  <si>
    <t>48512.82</t>
  </si>
  <si>
    <t>5648.00</t>
  </si>
  <si>
    <t>16548.60</t>
  </si>
  <si>
    <t>3055.00</t>
  </si>
  <si>
    <t>9317.70</t>
  </si>
  <si>
    <t>陈家镇小学</t>
  </si>
  <si>
    <t>13473.00</t>
  </si>
  <si>
    <t>5598.00</t>
  </si>
  <si>
    <t>522</t>
  </si>
  <si>
    <t>81</t>
  </si>
  <si>
    <t>144092.00</t>
  </si>
  <si>
    <t>92363.27</t>
  </si>
  <si>
    <t>14371.00</t>
  </si>
  <si>
    <t>42104.10</t>
  </si>
  <si>
    <t>2488.48</t>
  </si>
  <si>
    <t>16252.06</t>
  </si>
  <si>
    <t>5.61</t>
  </si>
  <si>
    <t>23690.00</t>
  </si>
  <si>
    <t>陈家镇幼儿园</t>
  </si>
  <si>
    <t>7305.00</t>
  </si>
  <si>
    <t>5707.00</t>
  </si>
  <si>
    <t>71359.00</t>
  </si>
  <si>
    <t>45367.58</t>
  </si>
  <si>
    <t>3940.00</t>
  </si>
  <si>
    <t>11544.20</t>
  </si>
  <si>
    <t>580.00</t>
  </si>
  <si>
    <t>4226.00</t>
  </si>
  <si>
    <t>1.90</t>
  </si>
  <si>
    <t>9372.00</t>
  </si>
  <si>
    <t>城桥业校</t>
  </si>
  <si>
    <t>2398.00</t>
  </si>
  <si>
    <t>2698.00</t>
  </si>
  <si>
    <t>21</t>
  </si>
  <si>
    <t>33200.00</t>
  </si>
  <si>
    <t>26889.07</t>
  </si>
  <si>
    <t>1764.00</t>
  </si>
  <si>
    <t>5168.62</t>
  </si>
  <si>
    <t>79.00</t>
  </si>
  <si>
    <t>528.60</t>
  </si>
  <si>
    <t>城桥中学</t>
  </si>
  <si>
    <t>28665.00</t>
  </si>
  <si>
    <t>19718.00</t>
  </si>
  <si>
    <t>684</t>
  </si>
  <si>
    <t>176</t>
  </si>
  <si>
    <t>4</t>
  </si>
  <si>
    <t>607162.00</t>
  </si>
  <si>
    <t>386158.88</t>
  </si>
  <si>
    <t>31873.00</t>
  </si>
  <si>
    <t>93387.80</t>
  </si>
  <si>
    <t>1282.00</t>
  </si>
  <si>
    <t>8500.00</t>
  </si>
  <si>
    <t>3993.00</t>
  </si>
  <si>
    <t>25520.00</t>
  </si>
  <si>
    <t>1650.00</t>
  </si>
  <si>
    <t>12576.00</t>
  </si>
  <si>
    <t>6.17</t>
  </si>
  <si>
    <t>27964.00</t>
  </si>
  <si>
    <t>崇东中学</t>
  </si>
  <si>
    <t>26934.00</t>
  </si>
  <si>
    <t>8583.40</t>
  </si>
  <si>
    <t>355</t>
  </si>
  <si>
    <t>77</t>
  </si>
  <si>
    <t>142483.00</t>
  </si>
  <si>
    <t>91331.70</t>
  </si>
  <si>
    <t>6382.00</t>
  </si>
  <si>
    <t>18681.52</t>
  </si>
  <si>
    <t>886.74</t>
  </si>
  <si>
    <t>5728.27</t>
  </si>
  <si>
    <t>2090.00</t>
  </si>
  <si>
    <t>17394.00</t>
  </si>
  <si>
    <t>崇明区教育局</t>
  </si>
  <si>
    <t>崇明中学</t>
  </si>
  <si>
    <t>150163.00</t>
  </si>
  <si>
    <t>72000.00</t>
  </si>
  <si>
    <t>1558</t>
  </si>
  <si>
    <t>211</t>
  </si>
  <si>
    <t>6</t>
  </si>
  <si>
    <t>2095249.50</t>
  </si>
  <si>
    <t>1332579.22</t>
  </si>
  <si>
    <t>72236.00</t>
  </si>
  <si>
    <t>211651.50</t>
  </si>
  <si>
    <t>4577.49</t>
  </si>
  <si>
    <t>30662.01</t>
  </si>
  <si>
    <t>2770.00</t>
  </si>
  <si>
    <t>17973.40</t>
  </si>
  <si>
    <t>6720.00</t>
  </si>
  <si>
    <t>5076.00</t>
  </si>
  <si>
    <t>大公中学</t>
  </si>
  <si>
    <t>38850.00</t>
  </si>
  <si>
    <t>8693.00</t>
  </si>
  <si>
    <t>418</t>
  </si>
  <si>
    <t>91</t>
  </si>
  <si>
    <t>186900.00</t>
  </si>
  <si>
    <t>119995.20</t>
  </si>
  <si>
    <t>17615.00</t>
  </si>
  <si>
    <t>51612.00</t>
  </si>
  <si>
    <t>3350.00</t>
  </si>
  <si>
    <t>23813.00</t>
  </si>
  <si>
    <t>750.00</t>
  </si>
  <si>
    <t>7700.00</t>
  </si>
  <si>
    <t>2.23</t>
  </si>
  <si>
    <t>13500.00</t>
  </si>
  <si>
    <t>大同小学</t>
  </si>
  <si>
    <t>8491.00</t>
  </si>
  <si>
    <t>3097.00</t>
  </si>
  <si>
    <t>139</t>
  </si>
  <si>
    <t>59613.00</t>
  </si>
  <si>
    <t>38211.98</t>
  </si>
  <si>
    <t>757.00</t>
  </si>
  <si>
    <t>2222.91</t>
  </si>
  <si>
    <t>847.34</t>
  </si>
  <si>
    <t>5776.09</t>
  </si>
  <si>
    <t>151.00</t>
  </si>
  <si>
    <t>1232.00</t>
  </si>
  <si>
    <t>0.83</t>
  </si>
  <si>
    <t>3735.00</t>
  </si>
  <si>
    <t>东中大同校区</t>
  </si>
  <si>
    <t>17056.00</t>
  </si>
  <si>
    <t>4145.00</t>
  </si>
  <si>
    <t>105</t>
  </si>
  <si>
    <t>30</t>
  </si>
  <si>
    <t>70256.00</t>
  </si>
  <si>
    <t>43622.05</t>
  </si>
  <si>
    <t>2121.00</t>
  </si>
  <si>
    <t>6214.50</t>
  </si>
  <si>
    <t>1245.03</t>
  </si>
  <si>
    <t>9020.45</t>
  </si>
  <si>
    <t>300.00</t>
  </si>
  <si>
    <t>2409.00</t>
  </si>
  <si>
    <t>1.55</t>
  </si>
  <si>
    <t>7587.00</t>
  </si>
  <si>
    <t>11400.00</t>
  </si>
  <si>
    <t>1151.04</t>
  </si>
  <si>
    <t>大同幼儿园</t>
  </si>
  <si>
    <t>2829.00</t>
  </si>
  <si>
    <t>2424.00</t>
  </si>
  <si>
    <t>13</t>
  </si>
  <si>
    <t>31860.00</t>
  </si>
  <si>
    <t>20422.35</t>
  </si>
  <si>
    <t>2465.00</t>
  </si>
  <si>
    <t>7222.40</t>
  </si>
  <si>
    <t>250.00</t>
  </si>
  <si>
    <t>2011.00</t>
  </si>
  <si>
    <t>0.95</t>
  </si>
  <si>
    <t>4612.00</t>
  </si>
  <si>
    <t>大新中学</t>
  </si>
  <si>
    <t>29756.00</t>
  </si>
  <si>
    <t>10260.00</t>
  </si>
  <si>
    <t>247</t>
  </si>
  <si>
    <t>59</t>
  </si>
  <si>
    <t>105357.00</t>
  </si>
  <si>
    <t>67533.85</t>
  </si>
  <si>
    <t>5244.00</t>
  </si>
  <si>
    <t>15364.90</t>
  </si>
  <si>
    <t>116.00</t>
  </si>
  <si>
    <t>776.00</t>
  </si>
  <si>
    <t>1200.00</t>
  </si>
  <si>
    <t>10323.00</t>
  </si>
  <si>
    <t>1.37</t>
  </si>
  <si>
    <t>6903.00</t>
  </si>
  <si>
    <t>登瀛小学</t>
  </si>
  <si>
    <t>8687.00</t>
  </si>
  <si>
    <t>3061.00</t>
  </si>
  <si>
    <t>241</t>
  </si>
  <si>
    <t>35</t>
  </si>
  <si>
    <t>78877.71</t>
  </si>
  <si>
    <t>50291.54</t>
  </si>
  <si>
    <t>2387.06</t>
  </si>
  <si>
    <t>6996.90</t>
  </si>
  <si>
    <t>2666.00</t>
  </si>
  <si>
    <t>17200.00</t>
  </si>
  <si>
    <t>1217.94</t>
  </si>
  <si>
    <t>11495.00</t>
  </si>
  <si>
    <t>登瀛幼儿园</t>
  </si>
  <si>
    <t>3903.00</t>
  </si>
  <si>
    <t>3610.00</t>
  </si>
  <si>
    <t>98</t>
  </si>
  <si>
    <t>19</t>
  </si>
  <si>
    <t>39749.00</t>
  </si>
  <si>
    <t>26571.41</t>
  </si>
  <si>
    <t>2928.00</t>
  </si>
  <si>
    <t>8558.57</t>
  </si>
  <si>
    <t>287.00</t>
  </si>
  <si>
    <t>2448.00</t>
  </si>
  <si>
    <t>1.09</t>
  </si>
  <si>
    <t>6442.00</t>
  </si>
  <si>
    <t>登瀛中学</t>
  </si>
  <si>
    <t>16713.00</t>
  </si>
  <si>
    <t>4631.00</t>
  </si>
  <si>
    <t>175</t>
  </si>
  <si>
    <t>51</t>
  </si>
  <si>
    <t>86346.00</t>
  </si>
  <si>
    <t>53017.11</t>
  </si>
  <si>
    <t>11724.00</t>
  </si>
  <si>
    <t>34035.50</t>
  </si>
  <si>
    <t>637.96</t>
  </si>
  <si>
    <t>4279.99</t>
  </si>
  <si>
    <t>626.38</t>
  </si>
  <si>
    <t>4032.55</t>
  </si>
  <si>
    <t>430.00</t>
  </si>
  <si>
    <t>2089.00</t>
  </si>
  <si>
    <t>1.62</t>
  </si>
  <si>
    <t>7788.00</t>
  </si>
  <si>
    <t>东门小学</t>
  </si>
  <si>
    <t>33844.30</t>
  </si>
  <si>
    <t>9675.00</t>
  </si>
  <si>
    <t>1598</t>
  </si>
  <si>
    <t>3</t>
  </si>
  <si>
    <t>328923.00</t>
  </si>
  <si>
    <t>209558.81</t>
  </si>
  <si>
    <t>46155.00</t>
  </si>
  <si>
    <t>135234.20</t>
  </si>
  <si>
    <t>10690.00</t>
  </si>
  <si>
    <t>32604.55</t>
  </si>
  <si>
    <t>1797.96</t>
  </si>
  <si>
    <t>11909.16</t>
  </si>
  <si>
    <t>634.18</t>
  </si>
  <si>
    <t>4101.03</t>
  </si>
  <si>
    <t>550.00</t>
  </si>
  <si>
    <t>4584.00</t>
  </si>
  <si>
    <t>1.65</t>
  </si>
  <si>
    <t>8430.00</t>
  </si>
  <si>
    <t>东门中学</t>
  </si>
  <si>
    <t>21149.00</t>
  </si>
  <si>
    <t>1546</t>
  </si>
  <si>
    <t>206</t>
  </si>
  <si>
    <t>260656.58</t>
  </si>
  <si>
    <t>165164.93</t>
  </si>
  <si>
    <t>31096.00</t>
  </si>
  <si>
    <t>91115.12</t>
  </si>
  <si>
    <t>16200.00</t>
  </si>
  <si>
    <t>49410.00</t>
  </si>
  <si>
    <t>556.05</t>
  </si>
  <si>
    <t>3767.69</t>
  </si>
  <si>
    <t>1017.24</t>
  </si>
  <si>
    <t>6607.13</t>
  </si>
  <si>
    <t>1450.00</t>
  </si>
  <si>
    <t>11265.00</t>
  </si>
  <si>
    <t>0.52</t>
  </si>
  <si>
    <t>2469.00</t>
  </si>
  <si>
    <t>145676.20</t>
  </si>
  <si>
    <t>东平基地</t>
  </si>
  <si>
    <t>51873.00</t>
  </si>
  <si>
    <t>15527.00</t>
  </si>
  <si>
    <t>116</t>
  </si>
  <si>
    <t>360992.00</t>
  </si>
  <si>
    <t>293301.87</t>
  </si>
  <si>
    <t>18320.00</t>
  </si>
  <si>
    <t>54347.80</t>
  </si>
  <si>
    <t>410.00</t>
  </si>
  <si>
    <t>2796.52</t>
  </si>
  <si>
    <t>3.26</t>
  </si>
  <si>
    <t>15903.00</t>
  </si>
  <si>
    <t>东滩学校</t>
  </si>
  <si>
    <t>74553.00</t>
  </si>
  <si>
    <t>49719.58</t>
  </si>
  <si>
    <t>614</t>
  </si>
  <si>
    <t>76</t>
  </si>
  <si>
    <t>1057601.00</t>
  </si>
  <si>
    <t>731367.01</t>
  </si>
  <si>
    <t>36320.00</t>
  </si>
  <si>
    <t>106417.50</t>
  </si>
  <si>
    <t>16927.00</t>
  </si>
  <si>
    <t>51699.35</t>
  </si>
  <si>
    <t>1074.06</t>
  </si>
  <si>
    <t>7233.58</t>
  </si>
  <si>
    <t>545.59</t>
  </si>
  <si>
    <t>3441.92</t>
  </si>
  <si>
    <t>3442.37</t>
  </si>
  <si>
    <t>丰福幼儿园</t>
  </si>
  <si>
    <t>12312.00</t>
  </si>
  <si>
    <t>9964.00</t>
  </si>
  <si>
    <t>405</t>
  </si>
  <si>
    <t>37</t>
  </si>
  <si>
    <t>134867.00</t>
  </si>
  <si>
    <t>88741.61</t>
  </si>
  <si>
    <t>5127.00</t>
  </si>
  <si>
    <t>15074.90</t>
  </si>
  <si>
    <t>3964.00</t>
  </si>
  <si>
    <t>12092.45</t>
  </si>
  <si>
    <t>301.00</t>
  </si>
  <si>
    <t>6678.00</t>
  </si>
  <si>
    <t>港西幼儿园</t>
  </si>
  <si>
    <t>4923.00</t>
  </si>
  <si>
    <t>2648.00</t>
  </si>
  <si>
    <t>100</t>
  </si>
  <si>
    <t>43560.00</t>
  </si>
  <si>
    <t>27921.96</t>
  </si>
  <si>
    <t>2446.00</t>
  </si>
  <si>
    <t>7166.70</t>
  </si>
  <si>
    <t>1.30</t>
  </si>
  <si>
    <t>6830.00</t>
  </si>
  <si>
    <t>港西中学</t>
  </si>
  <si>
    <t>19217.00</t>
  </si>
  <si>
    <t>4589.00</t>
  </si>
  <si>
    <t>162</t>
  </si>
  <si>
    <t>41</t>
  </si>
  <si>
    <t>77700.00</t>
  </si>
  <si>
    <t>49805.70</t>
  </si>
  <si>
    <t>2827.00</t>
  </si>
  <si>
    <t>8283.10</t>
  </si>
  <si>
    <t>441.99</t>
  </si>
  <si>
    <t>2841.90</t>
  </si>
  <si>
    <t>2496.00</t>
  </si>
  <si>
    <t>1.44</t>
  </si>
  <si>
    <t>7035.00</t>
  </si>
  <si>
    <t>港沿小学</t>
  </si>
  <si>
    <t>18133.00</t>
  </si>
  <si>
    <t>4625.00</t>
  </si>
  <si>
    <t>96</t>
  </si>
  <si>
    <t>32</t>
  </si>
  <si>
    <t>37750.00</t>
  </si>
  <si>
    <t>24197.75</t>
  </si>
  <si>
    <t>2248.00</t>
  </si>
  <si>
    <t>6586.64</t>
  </si>
  <si>
    <t>1408.00</t>
  </si>
  <si>
    <t>9686.50</t>
  </si>
  <si>
    <t>1.94</t>
  </si>
  <si>
    <t>9560.00</t>
  </si>
  <si>
    <t>港沿学校</t>
  </si>
  <si>
    <t>24023.00</t>
  </si>
  <si>
    <t>5830.00</t>
  </si>
  <si>
    <t>183</t>
  </si>
  <si>
    <t>70</t>
  </si>
  <si>
    <t>106206.00</t>
  </si>
  <si>
    <t>68077.26</t>
  </si>
  <si>
    <t>4847.00</t>
  </si>
  <si>
    <t>14201.44</t>
  </si>
  <si>
    <t>613.00</t>
  </si>
  <si>
    <t>4234.00</t>
  </si>
  <si>
    <t>952.00</t>
  </si>
  <si>
    <t>6170.00</t>
  </si>
  <si>
    <t>700.00</t>
  </si>
  <si>
    <t>6200.00</t>
  </si>
  <si>
    <t>0.69</t>
  </si>
  <si>
    <t>3786.00</t>
  </si>
  <si>
    <t>港沿幼儿园</t>
  </si>
  <si>
    <t>10960.00</t>
  </si>
  <si>
    <t>5690.00</t>
  </si>
  <si>
    <t>150</t>
  </si>
  <si>
    <t>24</t>
  </si>
  <si>
    <t>45046.00</t>
  </si>
  <si>
    <t>28937.93</t>
  </si>
  <si>
    <t>3349.00</t>
  </si>
  <si>
    <t>9812.57</t>
  </si>
  <si>
    <t>8509.00</t>
  </si>
  <si>
    <t>工程技术学校</t>
  </si>
  <si>
    <t>243901.00</t>
  </si>
  <si>
    <t>108360.80</t>
  </si>
  <si>
    <t>2491</t>
  </si>
  <si>
    <t>302</t>
  </si>
  <si>
    <t>10</t>
  </si>
  <si>
    <t>7</t>
  </si>
  <si>
    <t>3776274.35</t>
  </si>
  <si>
    <t>2403102.64</t>
  </si>
  <si>
    <t>326681.24</t>
  </si>
  <si>
    <t>957178.40</t>
  </si>
  <si>
    <t>49144.00</t>
  </si>
  <si>
    <t>149910.10</t>
  </si>
  <si>
    <t>13973.27</t>
  </si>
  <si>
    <t>94030.76</t>
  </si>
  <si>
    <t>2041.94</t>
  </si>
  <si>
    <t>13248.01</t>
  </si>
  <si>
    <t>23474.76</t>
  </si>
  <si>
    <t>198388.11</t>
  </si>
  <si>
    <t>9.89</t>
  </si>
  <si>
    <t>57662.55</t>
  </si>
  <si>
    <t>工读学校</t>
  </si>
  <si>
    <t>9138.00</t>
  </si>
  <si>
    <t>4159.00</t>
  </si>
  <si>
    <t>177</t>
  </si>
  <si>
    <t>56</t>
  </si>
  <si>
    <t>158108.00</t>
  </si>
  <si>
    <t>101348.01</t>
  </si>
  <si>
    <t>9117.00</t>
  </si>
  <si>
    <t>26712.80</t>
  </si>
  <si>
    <t>2912.60</t>
  </si>
  <si>
    <t>20240.35</t>
  </si>
  <si>
    <t>620.18</t>
  </si>
  <si>
    <t>3847.67</t>
  </si>
  <si>
    <t>1.64</t>
  </si>
  <si>
    <t>7959.00</t>
  </si>
  <si>
    <t>3.66</t>
  </si>
  <si>
    <t>14975.00</t>
  </si>
  <si>
    <t>海洪小学</t>
  </si>
  <si>
    <t>14157.00</t>
  </si>
  <si>
    <t>5782.00</t>
  </si>
  <si>
    <t>257</t>
  </si>
  <si>
    <t>58</t>
  </si>
  <si>
    <t>73269.00</t>
  </si>
  <si>
    <t>46965.43</t>
  </si>
  <si>
    <t>6710.00</t>
  </si>
  <si>
    <t>19660.30</t>
  </si>
  <si>
    <t>6173.00</t>
  </si>
  <si>
    <t>39654.83</t>
  </si>
  <si>
    <t>420.00</t>
  </si>
  <si>
    <t>3016.00</t>
  </si>
  <si>
    <t>1.39</t>
  </si>
  <si>
    <t>6430.00</t>
  </si>
  <si>
    <t>海桥学校</t>
  </si>
  <si>
    <t>14200.00</t>
  </si>
  <si>
    <t>3617.00</t>
  </si>
  <si>
    <t>210</t>
  </si>
  <si>
    <t>178</t>
  </si>
  <si>
    <t>102135.00</t>
  </si>
  <si>
    <t>65465.19</t>
  </si>
  <si>
    <t>13678.00</t>
  </si>
  <si>
    <t>40077.50</t>
  </si>
  <si>
    <t>1948.49</t>
  </si>
  <si>
    <t>13188.07</t>
  </si>
  <si>
    <t>971.77</t>
  </si>
  <si>
    <t>6462.14</t>
  </si>
  <si>
    <t>600.00</t>
  </si>
  <si>
    <t>4848.00</t>
  </si>
  <si>
    <t>1.98</t>
  </si>
  <si>
    <t>10655.00</t>
  </si>
  <si>
    <t>600000.00</t>
  </si>
  <si>
    <t>海桥幼儿园</t>
  </si>
  <si>
    <t>1308.00</t>
  </si>
  <si>
    <t>1066.00</t>
  </si>
  <si>
    <t>24300.00</t>
  </si>
  <si>
    <t>15585.33</t>
  </si>
  <si>
    <t>2161.00</t>
  </si>
  <si>
    <t>6331.73</t>
  </si>
  <si>
    <t>0.27</t>
  </si>
  <si>
    <t>1194.00</t>
  </si>
  <si>
    <t>0.71</t>
  </si>
  <si>
    <t>3442.00</t>
  </si>
  <si>
    <t>合兴小学</t>
  </si>
  <si>
    <t>14700.00</t>
  </si>
  <si>
    <t>4008.00</t>
  </si>
  <si>
    <t>253</t>
  </si>
  <si>
    <t>45</t>
  </si>
  <si>
    <t>53866.79</t>
  </si>
  <si>
    <t>34528.54</t>
  </si>
  <si>
    <t>3718.00</t>
  </si>
  <si>
    <t>10877.18</t>
  </si>
  <si>
    <t>3383.00</t>
  </si>
  <si>
    <t>21699.17</t>
  </si>
  <si>
    <t>3.04</t>
  </si>
  <si>
    <t>16036.40</t>
  </si>
  <si>
    <t>合兴幼儿园</t>
  </si>
  <si>
    <t>5051.00</t>
  </si>
  <si>
    <t>2476.00</t>
  </si>
  <si>
    <t>138</t>
  </si>
  <si>
    <t>52142.00</t>
  </si>
  <si>
    <t>33423.01</t>
  </si>
  <si>
    <t>3760.00</t>
  </si>
  <si>
    <t>11016.74</t>
  </si>
  <si>
    <t>400.00</t>
  </si>
  <si>
    <t>3325.00</t>
  </si>
  <si>
    <t>6529.00</t>
  </si>
  <si>
    <t>合兴中学</t>
  </si>
  <si>
    <t>23076.00</t>
  </si>
  <si>
    <t>4871.00</t>
  </si>
  <si>
    <t>258</t>
  </si>
  <si>
    <t>49</t>
  </si>
  <si>
    <t>83590.00</t>
  </si>
  <si>
    <t>53581.25</t>
  </si>
  <si>
    <t>5849.00</t>
  </si>
  <si>
    <t>17136.10</t>
  </si>
  <si>
    <t>1424.00</t>
  </si>
  <si>
    <t>9700.20</t>
  </si>
  <si>
    <t>1548.00</t>
  </si>
  <si>
    <t>10137.00</t>
  </si>
  <si>
    <t>500.00</t>
  </si>
  <si>
    <t>4100.00</t>
  </si>
  <si>
    <t>2.27</t>
  </si>
  <si>
    <t>11086.00</t>
  </si>
  <si>
    <t>合作幼儿园</t>
  </si>
  <si>
    <t>1924.00</t>
  </si>
  <si>
    <t>1050.00</t>
  </si>
  <si>
    <t>57</t>
  </si>
  <si>
    <t>11</t>
  </si>
  <si>
    <t>31199.00</t>
  </si>
  <si>
    <t>19998.57</t>
  </si>
  <si>
    <t>705.00</t>
  </si>
  <si>
    <t>2065.60</t>
  </si>
  <si>
    <t>0.43</t>
  </si>
  <si>
    <t>2126.00</t>
  </si>
  <si>
    <t>1.03</t>
  </si>
  <si>
    <t>5160.00</t>
  </si>
  <si>
    <t>核算中心</t>
  </si>
  <si>
    <t>3756.00</t>
  </si>
  <si>
    <t>6147.00</t>
  </si>
  <si>
    <t>72</t>
  </si>
  <si>
    <t>175287.00</t>
  </si>
  <si>
    <t>174770.36</t>
  </si>
  <si>
    <t>2570.00</t>
  </si>
  <si>
    <t>12076.40</t>
  </si>
  <si>
    <t>2305.59</t>
  </si>
  <si>
    <t>15244.92</t>
  </si>
  <si>
    <t>横沙小学</t>
  </si>
  <si>
    <t>18931.00</t>
  </si>
  <si>
    <t>5775.00</t>
  </si>
  <si>
    <t>367</t>
  </si>
  <si>
    <t>60</t>
  </si>
  <si>
    <t>105815.00</t>
  </si>
  <si>
    <t>67826.00</t>
  </si>
  <si>
    <t>13041.00</t>
  </si>
  <si>
    <t>38209.00</t>
  </si>
  <si>
    <t>3799.00</t>
  </si>
  <si>
    <t>26605.00</t>
  </si>
  <si>
    <t>273.00</t>
  </si>
  <si>
    <t>3473.40</t>
  </si>
  <si>
    <t>4.11</t>
  </si>
  <si>
    <t>17245.00</t>
  </si>
  <si>
    <t>横沙幼儿园</t>
  </si>
  <si>
    <t>9569.00</t>
  </si>
  <si>
    <t>4601.00</t>
  </si>
  <si>
    <t>182</t>
  </si>
  <si>
    <t>25</t>
  </si>
  <si>
    <t>90065.00</t>
  </si>
  <si>
    <t>57201.00</t>
  </si>
  <si>
    <t>5606.00</t>
  </si>
  <si>
    <t>16419.00</t>
  </si>
  <si>
    <t>26446.00</t>
  </si>
  <si>
    <t>2.21</t>
  </si>
  <si>
    <t>9824.00</t>
  </si>
  <si>
    <t>横沙中学</t>
  </si>
  <si>
    <t>23232.61</t>
  </si>
  <si>
    <t>10035.00</t>
  </si>
  <si>
    <t>431</t>
  </si>
  <si>
    <t>78</t>
  </si>
  <si>
    <t>166720.00</t>
  </si>
  <si>
    <t>106033.73</t>
  </si>
  <si>
    <t>26752.00</t>
  </si>
  <si>
    <t>78412.60</t>
  </si>
  <si>
    <t>577.23</t>
  </si>
  <si>
    <t>3474.75</t>
  </si>
  <si>
    <t>22415.81</t>
  </si>
  <si>
    <t>6.25</t>
  </si>
  <si>
    <t>32220.00</t>
  </si>
  <si>
    <t>虹宝幼儿园</t>
  </si>
  <si>
    <t>4731.00</t>
  </si>
  <si>
    <t>3537.77</t>
  </si>
  <si>
    <t>185</t>
  </si>
  <si>
    <t>22</t>
  </si>
  <si>
    <t>36825.00</t>
  </si>
  <si>
    <t>23604.82</t>
  </si>
  <si>
    <t>1151.00</t>
  </si>
  <si>
    <t>3372.30</t>
  </si>
  <si>
    <t>2490.00</t>
  </si>
  <si>
    <t>6366.00</t>
  </si>
  <si>
    <t>基建管理站</t>
  </si>
  <si>
    <t>6252.00</t>
  </si>
  <si>
    <t>8278.00</t>
  </si>
  <si>
    <t>44</t>
  </si>
  <si>
    <t>20</t>
  </si>
  <si>
    <t>92541.00</t>
  </si>
  <si>
    <t>81704.44</t>
  </si>
  <si>
    <t>25138.00</t>
  </si>
  <si>
    <t>80567.00</t>
  </si>
  <si>
    <t>8267.00</t>
  </si>
  <si>
    <t>59007.00</t>
  </si>
  <si>
    <t>汲浜小学</t>
  </si>
  <si>
    <t>14486.00</t>
  </si>
  <si>
    <t>6379.00</t>
  </si>
  <si>
    <t>519</t>
  </si>
  <si>
    <t>66</t>
  </si>
  <si>
    <t>139009.00</t>
  </si>
  <si>
    <t>88520.26</t>
  </si>
  <si>
    <t>18951.00</t>
  </si>
  <si>
    <t>55495.73</t>
  </si>
  <si>
    <t>3585.00</t>
  </si>
  <si>
    <t>23091.70</t>
  </si>
  <si>
    <t>900.00</t>
  </si>
  <si>
    <t>6240.00</t>
  </si>
  <si>
    <t>3.83</t>
  </si>
  <si>
    <t>18500.00</t>
  </si>
  <si>
    <t>汲浜幼儿园</t>
  </si>
  <si>
    <t>7399.00</t>
  </si>
  <si>
    <t>4075.00</t>
  </si>
  <si>
    <t>325</t>
  </si>
  <si>
    <t>69672.00</t>
  </si>
  <si>
    <t>44659.76</t>
  </si>
  <si>
    <t>3225.00</t>
  </si>
  <si>
    <t>9449.20</t>
  </si>
  <si>
    <t>3.01</t>
  </si>
  <si>
    <t>14533.00</t>
  </si>
  <si>
    <t>建设小学</t>
  </si>
  <si>
    <t>13996.00</t>
  </si>
  <si>
    <t>5002.00</t>
  </si>
  <si>
    <t>204</t>
  </si>
  <si>
    <t>42</t>
  </si>
  <si>
    <t>57641.00</t>
  </si>
  <si>
    <t>36939.10</t>
  </si>
  <si>
    <t>9434.00</t>
  </si>
  <si>
    <t>27641.60</t>
  </si>
  <si>
    <t>1201.21</t>
  </si>
  <si>
    <t>8032.37</t>
  </si>
  <si>
    <t>3297.00</t>
  </si>
  <si>
    <t>7770.00</t>
  </si>
  <si>
    <t>建设幼儿园</t>
  </si>
  <si>
    <t>3704.00</t>
  </si>
  <si>
    <t>40393.00</t>
  </si>
  <si>
    <t>25891.92</t>
  </si>
  <si>
    <t>2688.00</t>
  </si>
  <si>
    <t>7876.11</t>
  </si>
  <si>
    <t>2.11</t>
  </si>
  <si>
    <t>7461.00</t>
  </si>
  <si>
    <t>建设中学</t>
  </si>
  <si>
    <t>17970.00</t>
  </si>
  <si>
    <t>6219.00</t>
  </si>
  <si>
    <t>172</t>
  </si>
  <si>
    <t>47</t>
  </si>
  <si>
    <t>92193.00</t>
  </si>
  <si>
    <t>58588.07</t>
  </si>
  <si>
    <t>4956.00</t>
  </si>
  <si>
    <t>14521.20</t>
  </si>
  <si>
    <t>631.00</t>
  </si>
  <si>
    <t>4270.00</t>
  </si>
  <si>
    <t>523.00</t>
  </si>
  <si>
    <t>3361.00</t>
  </si>
  <si>
    <t>450.00</t>
  </si>
  <si>
    <t>3693.00</t>
  </si>
  <si>
    <t>6864.00</t>
  </si>
  <si>
    <t>江帆小学</t>
  </si>
  <si>
    <t>29470.00</t>
  </si>
  <si>
    <t>13539.74</t>
  </si>
  <si>
    <t>676</t>
  </si>
  <si>
    <t>71</t>
  </si>
  <si>
    <t>234235.50</t>
  </si>
  <si>
    <t>147493.26</t>
  </si>
  <si>
    <t>5831.00</t>
  </si>
  <si>
    <t>17083.90</t>
  </si>
  <si>
    <t>4390.00</t>
  </si>
  <si>
    <t>13420.00</t>
  </si>
  <si>
    <t>江口小学</t>
  </si>
  <si>
    <t>江口幼儿园</t>
  </si>
  <si>
    <t>2385.00</t>
  </si>
  <si>
    <t>1400.00</t>
  </si>
  <si>
    <t>83</t>
  </si>
  <si>
    <t>44318.00</t>
  </si>
  <si>
    <t>28362.12</t>
  </si>
  <si>
    <t>1109.30</t>
  </si>
  <si>
    <t>3195.10</t>
  </si>
  <si>
    <t>150.00</t>
  </si>
  <si>
    <t>1215.00</t>
  </si>
  <si>
    <t>0.63</t>
  </si>
  <si>
    <t>3021.00</t>
  </si>
  <si>
    <t>教育学院</t>
  </si>
  <si>
    <t>11751.32</t>
  </si>
  <si>
    <t>11733.01</t>
  </si>
  <si>
    <t>165</t>
  </si>
  <si>
    <t>109</t>
  </si>
  <si>
    <t>5</t>
  </si>
  <si>
    <t>558469.00</t>
  </si>
  <si>
    <t>477218.16</t>
  </si>
  <si>
    <t>20208.00</t>
  </si>
  <si>
    <t>59207.10</t>
  </si>
  <si>
    <t>1324.00</t>
  </si>
  <si>
    <t>5090.84</t>
  </si>
  <si>
    <t>10894.09</t>
  </si>
  <si>
    <t>74260.12</t>
  </si>
  <si>
    <t>3609.37</t>
  </si>
  <si>
    <t>23518.12</t>
  </si>
  <si>
    <t>90.00</t>
  </si>
  <si>
    <t>361.80</t>
  </si>
  <si>
    <t>金珠幼儿园</t>
  </si>
  <si>
    <t>7070.00</t>
  </si>
  <si>
    <t>5503.63</t>
  </si>
  <si>
    <t>286</t>
  </si>
  <si>
    <t>29</t>
  </si>
  <si>
    <t>93700.00</t>
  </si>
  <si>
    <t>60061.70</t>
  </si>
  <si>
    <t>4831.00</t>
  </si>
  <si>
    <t>13551.20</t>
  </si>
  <si>
    <t>5530.00</t>
  </si>
  <si>
    <t>16866.50</t>
  </si>
  <si>
    <t>竞存小学</t>
  </si>
  <si>
    <t>15013.00</t>
  </si>
  <si>
    <t>7856.00</t>
  </si>
  <si>
    <t>127993.00</t>
  </si>
  <si>
    <t>81159.62</t>
  </si>
  <si>
    <t>6110.00</t>
  </si>
  <si>
    <t>17902.30</t>
  </si>
  <si>
    <t>948.28</t>
  </si>
  <si>
    <t>6144.56</t>
  </si>
  <si>
    <t>2.64</t>
  </si>
  <si>
    <t>13446.00</t>
  </si>
  <si>
    <t>开放大学</t>
  </si>
  <si>
    <t>12050.00</t>
  </si>
  <si>
    <t>9625.00</t>
  </si>
  <si>
    <t>239</t>
  </si>
  <si>
    <t>130277.00</t>
  </si>
  <si>
    <t>165181.93</t>
  </si>
  <si>
    <t>5439.00</t>
  </si>
  <si>
    <t>15936.27</t>
  </si>
  <si>
    <t>5400.00</t>
  </si>
  <si>
    <t>36920.00</t>
  </si>
  <si>
    <t>1070.00</t>
  </si>
  <si>
    <t>7156.00</t>
  </si>
  <si>
    <t>凌云中学</t>
  </si>
  <si>
    <t>绿华小学</t>
  </si>
  <si>
    <t>29033.00</t>
  </si>
  <si>
    <t>4083.00</t>
  </si>
  <si>
    <t>80</t>
  </si>
  <si>
    <t>28</t>
  </si>
  <si>
    <t>77935.00</t>
  </si>
  <si>
    <t>49956.63</t>
  </si>
  <si>
    <t>1935.01</t>
  </si>
  <si>
    <t>5675.45</t>
  </si>
  <si>
    <t>1503.08</t>
  </si>
  <si>
    <t>9833.13</t>
  </si>
  <si>
    <t>0.99</t>
  </si>
  <si>
    <t>5500.00</t>
  </si>
  <si>
    <t>绿华幼儿园</t>
  </si>
  <si>
    <t>10332.00</t>
  </si>
  <si>
    <t>3715.00</t>
  </si>
  <si>
    <t>9</t>
  </si>
  <si>
    <t>30865.00</t>
  </si>
  <si>
    <t>19734.47</t>
  </si>
  <si>
    <t>1052.30</t>
  </si>
  <si>
    <t>2918.64</t>
  </si>
  <si>
    <t>100.00</t>
  </si>
  <si>
    <t>816.00</t>
  </si>
  <si>
    <t>0.82</t>
  </si>
  <si>
    <t>4118.00</t>
  </si>
  <si>
    <t>庙镇小学</t>
  </si>
  <si>
    <t>2951.00</t>
  </si>
  <si>
    <t>143</t>
  </si>
  <si>
    <t>60480.00</t>
  </si>
  <si>
    <t>38767.68</t>
  </si>
  <si>
    <t>2380.00</t>
  </si>
  <si>
    <t>6973.07</t>
  </si>
  <si>
    <t>3982.56</t>
  </si>
  <si>
    <t>7642.00</t>
  </si>
  <si>
    <t>庙镇学校</t>
  </si>
  <si>
    <t>40549.00</t>
  </si>
  <si>
    <t>10340.00</t>
  </si>
  <si>
    <t>315</t>
  </si>
  <si>
    <t>217476.00</t>
  </si>
  <si>
    <t>138855.14</t>
  </si>
  <si>
    <t>18824.00</t>
  </si>
  <si>
    <t>55154.40</t>
  </si>
  <si>
    <t>454.00</t>
  </si>
  <si>
    <t>3257.85</t>
  </si>
  <si>
    <t>1990.00</t>
  </si>
  <si>
    <t>12678.28</t>
  </si>
  <si>
    <t>940.00</t>
  </si>
  <si>
    <t>7747.20</t>
  </si>
  <si>
    <t>2.95</t>
  </si>
  <si>
    <t>14680.06</t>
  </si>
  <si>
    <t>庙镇幼儿园</t>
  </si>
  <si>
    <t>2800.00</t>
  </si>
  <si>
    <t>1780.00</t>
  </si>
  <si>
    <t>38760.00</t>
  </si>
  <si>
    <t>24845.16</t>
  </si>
  <si>
    <t>1730.00</t>
  </si>
  <si>
    <t>5068.79</t>
  </si>
  <si>
    <t>2016.00</t>
  </si>
  <si>
    <t>1.08</t>
  </si>
  <si>
    <t>5190.00</t>
  </si>
  <si>
    <t>民本中学</t>
  </si>
  <si>
    <t>45339.00</t>
  </si>
  <si>
    <t>25244.00</t>
  </si>
  <si>
    <t>820</t>
  </si>
  <si>
    <t>149</t>
  </si>
  <si>
    <t>451876.00</t>
  </si>
  <si>
    <t>284312.12</t>
  </si>
  <si>
    <t>38913.00</t>
  </si>
  <si>
    <t>114014.00</t>
  </si>
  <si>
    <t>1411.92</t>
  </si>
  <si>
    <t>9874.65</t>
  </si>
  <si>
    <t>435.18</t>
  </si>
  <si>
    <t>2809.16</t>
  </si>
  <si>
    <t>6.93</t>
  </si>
  <si>
    <t>34539.00</t>
  </si>
  <si>
    <t>明志中学</t>
  </si>
  <si>
    <t>26432.00</t>
  </si>
  <si>
    <t>11004.00</t>
  </si>
  <si>
    <t>329</t>
  </si>
  <si>
    <t>154546.00</t>
  </si>
  <si>
    <t>99023.18</t>
  </si>
  <si>
    <t>14480.00</t>
  </si>
  <si>
    <t>42413.31</t>
  </si>
  <si>
    <t>4119.00</t>
  </si>
  <si>
    <t>26455.50</t>
  </si>
  <si>
    <t>6146.00</t>
  </si>
  <si>
    <t>2.55</t>
  </si>
  <si>
    <t>12824.00</t>
  </si>
  <si>
    <t>明珠小学</t>
  </si>
  <si>
    <t>29000.00</t>
  </si>
  <si>
    <t>12407.00</t>
  </si>
  <si>
    <t>767</t>
  </si>
  <si>
    <t>121</t>
  </si>
  <si>
    <t>213336.00</t>
  </si>
  <si>
    <t>134240.63</t>
  </si>
  <si>
    <t>25571.00</t>
  </si>
  <si>
    <t>74922.80</t>
  </si>
  <si>
    <t>8540.00</t>
  </si>
  <si>
    <t>26047.00</t>
  </si>
  <si>
    <t>800.67</t>
  </si>
  <si>
    <t>5173.60</t>
  </si>
  <si>
    <t>培林学校</t>
  </si>
  <si>
    <t>15670.00</t>
  </si>
  <si>
    <t>8624.29</t>
  </si>
  <si>
    <t>199</t>
  </si>
  <si>
    <t>74</t>
  </si>
  <si>
    <t>239227.24</t>
  </si>
  <si>
    <t>152148.81</t>
  </si>
  <si>
    <t>9821.92</t>
  </si>
  <si>
    <t>28702.20</t>
  </si>
  <si>
    <t>4142.00</t>
  </si>
  <si>
    <t>28544.96</t>
  </si>
  <si>
    <t>28544.90</t>
  </si>
  <si>
    <t>10543.00</t>
  </si>
  <si>
    <t>67578.58</t>
  </si>
  <si>
    <t>7938.00</t>
  </si>
  <si>
    <t>3.07</t>
  </si>
  <si>
    <t>11907.00</t>
  </si>
  <si>
    <t>平安小学</t>
  </si>
  <si>
    <t>21069.00</t>
  </si>
  <si>
    <t>8905.00</t>
  </si>
  <si>
    <t>490</t>
  </si>
  <si>
    <t>128250.00</t>
  </si>
  <si>
    <t>80708.60</t>
  </si>
  <si>
    <t>6352.00</t>
  </si>
  <si>
    <t>18611.10</t>
  </si>
  <si>
    <t>1900.00</t>
  </si>
  <si>
    <t>16408.00</t>
  </si>
  <si>
    <t>7.12</t>
  </si>
  <si>
    <t>37350.00</t>
  </si>
  <si>
    <t>平安幼儿园</t>
  </si>
  <si>
    <t>19056.50</t>
  </si>
  <si>
    <t>15848.77</t>
  </si>
  <si>
    <t>505</t>
  </si>
  <si>
    <t>183134.00</t>
  </si>
  <si>
    <t>116758.48</t>
  </si>
  <si>
    <t>9157.00</t>
  </si>
  <si>
    <t>24450.32</t>
  </si>
  <si>
    <t>2709.00</t>
  </si>
  <si>
    <t>8262.45</t>
  </si>
  <si>
    <t>5940.00</t>
  </si>
  <si>
    <t>2.74</t>
  </si>
  <si>
    <t>15840.00</t>
  </si>
  <si>
    <t>前哨学校</t>
  </si>
  <si>
    <t>47500.00</t>
  </si>
  <si>
    <t>6455.00</t>
  </si>
  <si>
    <t>146</t>
  </si>
  <si>
    <t>39</t>
  </si>
  <si>
    <t>92202.00</t>
  </si>
  <si>
    <t>58642.00</t>
  </si>
  <si>
    <t>8213.00</t>
  </si>
  <si>
    <t>24067.00</t>
  </si>
  <si>
    <t>2301.00</t>
  </si>
  <si>
    <t>15120.00</t>
  </si>
  <si>
    <t>200.00</t>
  </si>
  <si>
    <t>3244.00</t>
  </si>
  <si>
    <t>11152.00</t>
  </si>
  <si>
    <t>青少年活动中心</t>
  </si>
  <si>
    <t>42134.70</t>
  </si>
  <si>
    <t>19081.53</t>
  </si>
  <si>
    <t>350</t>
  </si>
  <si>
    <t>416327.00</t>
  </si>
  <si>
    <t>316369.96</t>
  </si>
  <si>
    <t>4316.00</t>
  </si>
  <si>
    <t>17773.50</t>
  </si>
  <si>
    <t>4439.38</t>
  </si>
  <si>
    <t>29880.23</t>
  </si>
  <si>
    <t>115.00</t>
  </si>
  <si>
    <t>904.00</t>
  </si>
  <si>
    <t>0.36</t>
  </si>
  <si>
    <t>1737.00</t>
  </si>
  <si>
    <t>三乐学校</t>
  </si>
  <si>
    <t>19380.00</t>
  </si>
  <si>
    <t>7218.00</t>
  </si>
  <si>
    <t>117281.00</t>
  </si>
  <si>
    <t>75176.51</t>
  </si>
  <si>
    <t>5651.00</t>
  </si>
  <si>
    <t>16557.30</t>
  </si>
  <si>
    <t>1367.76</t>
  </si>
  <si>
    <t>9330.98</t>
  </si>
  <si>
    <t>5846.00</t>
  </si>
  <si>
    <t>1.53</t>
  </si>
  <si>
    <t>8052.00</t>
  </si>
  <si>
    <t>三烈中学</t>
  </si>
  <si>
    <t>9710.28</t>
  </si>
  <si>
    <t>173</t>
  </si>
  <si>
    <t>48</t>
  </si>
  <si>
    <t>160341.00</t>
  </si>
  <si>
    <t>102778.44</t>
  </si>
  <si>
    <t>5843.00</t>
  </si>
  <si>
    <t>17360.20</t>
  </si>
  <si>
    <t>4048.00</t>
  </si>
  <si>
    <t>27205.00</t>
  </si>
  <si>
    <t>19196.00</t>
  </si>
  <si>
    <t>三星幼儿园</t>
  </si>
  <si>
    <t>7225.00</t>
  </si>
  <si>
    <t>6047.00</t>
  </si>
  <si>
    <t>156</t>
  </si>
  <si>
    <t>66524.00</t>
  </si>
  <si>
    <t>42310.88</t>
  </si>
  <si>
    <t>1543.00</t>
  </si>
  <si>
    <t>4521.02</t>
  </si>
  <si>
    <t>1.54</t>
  </si>
  <si>
    <t>7551.00</t>
  </si>
  <si>
    <t>三星中学</t>
  </si>
  <si>
    <t>20150.00</t>
  </si>
  <si>
    <t>5795.00</t>
  </si>
  <si>
    <t>158</t>
  </si>
  <si>
    <t>84497.00</t>
  </si>
  <si>
    <t>54162.59</t>
  </si>
  <si>
    <t>3270.00</t>
  </si>
  <si>
    <t>9581.10</t>
  </si>
  <si>
    <t>808.38</t>
  </si>
  <si>
    <t>5465.13</t>
  </si>
  <si>
    <t>807.99</t>
  </si>
  <si>
    <t>4860.00</t>
  </si>
  <si>
    <t>2.04</t>
  </si>
  <si>
    <t>10224.00</t>
  </si>
  <si>
    <t>社区学院</t>
  </si>
  <si>
    <t>34199.00</t>
  </si>
  <si>
    <t>10276.00</t>
  </si>
  <si>
    <t>92041.80</t>
  </si>
  <si>
    <t>58908.20</t>
  </si>
  <si>
    <t>2324.00</t>
  </si>
  <si>
    <t>6810.50</t>
  </si>
  <si>
    <t>1506.77</t>
  </si>
  <si>
    <t>10000.00</t>
  </si>
  <si>
    <t>实验小学</t>
  </si>
  <si>
    <t>53386.00</t>
  </si>
  <si>
    <t>16751.00</t>
  </si>
  <si>
    <t>1278</t>
  </si>
  <si>
    <t>306937.00</t>
  </si>
  <si>
    <t>203256.18</t>
  </si>
  <si>
    <t>10511.00</t>
  </si>
  <si>
    <t>30797.20</t>
  </si>
  <si>
    <t>4845.00</t>
  </si>
  <si>
    <t>14777.30</t>
  </si>
  <si>
    <t>2790.07</t>
  </si>
  <si>
    <t>18540.44</t>
  </si>
  <si>
    <t>6640.00</t>
  </si>
  <si>
    <t>实验幼儿园</t>
  </si>
  <si>
    <t>11787.00</t>
  </si>
  <si>
    <t>7920.00</t>
  </si>
  <si>
    <t>458</t>
  </si>
  <si>
    <t>64</t>
  </si>
  <si>
    <t>170100.00</t>
  </si>
  <si>
    <t>109034.02</t>
  </si>
  <si>
    <t>8513.05</t>
  </si>
  <si>
    <t>24943.10</t>
  </si>
  <si>
    <t>4708.00</t>
  </si>
  <si>
    <t>14359.40</t>
  </si>
  <si>
    <t>实验中学</t>
  </si>
  <si>
    <t>17388.00</t>
  </si>
  <si>
    <t>13911.00</t>
  </si>
  <si>
    <t>1810</t>
  </si>
  <si>
    <t>303828.00</t>
  </si>
  <si>
    <t>206417.00</t>
  </si>
  <si>
    <t>22418.00</t>
  </si>
  <si>
    <t>65627.00</t>
  </si>
  <si>
    <t>4750.00</t>
  </si>
  <si>
    <t>33340.00</t>
  </si>
  <si>
    <t>33540.00</t>
  </si>
  <si>
    <t>3100.00</t>
  </si>
  <si>
    <t>20873.00</t>
  </si>
  <si>
    <t>17.94</t>
  </si>
  <si>
    <t>57578.00</t>
  </si>
  <si>
    <t>竖新小学</t>
  </si>
  <si>
    <t>14046.00</t>
  </si>
  <si>
    <t>5503.00</t>
  </si>
  <si>
    <t>234</t>
  </si>
  <si>
    <t>86850.00</t>
  </si>
  <si>
    <t>55670.85</t>
  </si>
  <si>
    <t>1532.00</t>
  </si>
  <si>
    <t>4488.76</t>
  </si>
  <si>
    <t>1546.00</t>
  </si>
  <si>
    <t>630.00</t>
  </si>
  <si>
    <t>4544.00</t>
  </si>
  <si>
    <t>2.70</t>
  </si>
  <si>
    <t>7960.00</t>
  </si>
  <si>
    <t>竖新幼儿园</t>
  </si>
  <si>
    <t>11373.30</t>
  </si>
  <si>
    <t>6566.70</t>
  </si>
  <si>
    <t>184</t>
  </si>
  <si>
    <t>71626.00</t>
  </si>
  <si>
    <t>45908.68</t>
  </si>
  <si>
    <t>2764.00</t>
  </si>
  <si>
    <t>8098.00</t>
  </si>
  <si>
    <t>3805.00</t>
  </si>
  <si>
    <t>8410.00</t>
  </si>
  <si>
    <t>思南路幼儿园</t>
  </si>
  <si>
    <t>13866.00</t>
  </si>
  <si>
    <t>8461.35</t>
  </si>
  <si>
    <t>23</t>
  </si>
  <si>
    <t>176317.48</t>
  </si>
  <si>
    <t>112064.72</t>
  </si>
  <si>
    <t>4015.00</t>
  </si>
  <si>
    <t>11764.20</t>
  </si>
  <si>
    <t>7705.78</t>
  </si>
  <si>
    <t>23501.40</t>
  </si>
  <si>
    <t>西门小学</t>
  </si>
  <si>
    <t>15912.00</t>
  </si>
  <si>
    <t>9230.00</t>
  </si>
  <si>
    <t>1224</t>
  </si>
  <si>
    <t>217973.00</t>
  </si>
  <si>
    <t>139719.00</t>
  </si>
  <si>
    <t>27126.00</t>
  </si>
  <si>
    <t>9770.00</t>
  </si>
  <si>
    <t>29821.00</t>
  </si>
  <si>
    <t>13582.00</t>
  </si>
  <si>
    <t>0.75</t>
  </si>
  <si>
    <t>4092.00</t>
  </si>
  <si>
    <t>1.71</t>
  </si>
  <si>
    <t>9351.00</t>
  </si>
  <si>
    <t>西门小学（港西校区）</t>
  </si>
  <si>
    <t>西门幼儿园</t>
  </si>
  <si>
    <t>5632.00</t>
  </si>
  <si>
    <t>3765.00</t>
  </si>
  <si>
    <t>601</t>
  </si>
  <si>
    <t>149614.00</t>
  </si>
  <si>
    <t>95902.82</t>
  </si>
  <si>
    <t>10465.00</t>
  </si>
  <si>
    <t>30583.40</t>
  </si>
  <si>
    <t>12154.00</t>
  </si>
  <si>
    <t>37069.60</t>
  </si>
  <si>
    <t>向化小学</t>
  </si>
  <si>
    <t>6368.00</t>
  </si>
  <si>
    <t>3410.00</t>
  </si>
  <si>
    <t>326</t>
  </si>
  <si>
    <t>73600.00</t>
  </si>
  <si>
    <t>47177.60</t>
  </si>
  <si>
    <t>3005.00</t>
  </si>
  <si>
    <t>8804.65</t>
  </si>
  <si>
    <t>2078.73</t>
  </si>
  <si>
    <t>14286.81</t>
  </si>
  <si>
    <t>向化幼儿园</t>
  </si>
  <si>
    <t>6027.60</t>
  </si>
  <si>
    <t>3891.00</t>
  </si>
  <si>
    <t>216</t>
  </si>
  <si>
    <t>54090.00</t>
  </si>
  <si>
    <t>34671.69</t>
  </si>
  <si>
    <t>2267.00</t>
  </si>
  <si>
    <t>6636.31</t>
  </si>
  <si>
    <t>1.97</t>
  </si>
  <si>
    <t>9565.00</t>
  </si>
  <si>
    <t>向化中学</t>
  </si>
  <si>
    <t>16446.00</t>
  </si>
  <si>
    <t>7764.00</t>
  </si>
  <si>
    <t>306</t>
  </si>
  <si>
    <t>65</t>
  </si>
  <si>
    <t>138402.00</t>
  </si>
  <si>
    <t>88715.88</t>
  </si>
  <si>
    <t>6138.00</t>
  </si>
  <si>
    <t>17984.36</t>
  </si>
  <si>
    <t>1590.00</t>
  </si>
  <si>
    <t>10600.00</t>
  </si>
  <si>
    <t>6.01</t>
  </si>
  <si>
    <t>35103.00</t>
  </si>
  <si>
    <t>向阳幼儿园</t>
  </si>
  <si>
    <t>4440.00</t>
  </si>
  <si>
    <t>2354.00</t>
  </si>
  <si>
    <t>282</t>
  </si>
  <si>
    <t>31</t>
  </si>
  <si>
    <t>62280.00</t>
  </si>
  <si>
    <t>39921.49</t>
  </si>
  <si>
    <t>4735.00</t>
  </si>
  <si>
    <t>13873.55</t>
  </si>
  <si>
    <t>15294.00</t>
  </si>
  <si>
    <t>小港幼儿园</t>
  </si>
  <si>
    <t>2216.00</t>
  </si>
  <si>
    <t>2069.00</t>
  </si>
  <si>
    <t>174</t>
  </si>
  <si>
    <t>26</t>
  </si>
  <si>
    <t>40497.00</t>
  </si>
  <si>
    <t>25957.98</t>
  </si>
  <si>
    <t>2175.00</t>
  </si>
  <si>
    <t>6372.70</t>
  </si>
  <si>
    <t>2826.00</t>
  </si>
  <si>
    <t>8619.35</t>
  </si>
  <si>
    <t>新城幼儿园</t>
  </si>
  <si>
    <t>7472.20</t>
  </si>
  <si>
    <t>5721.06</t>
  </si>
  <si>
    <t>271</t>
  </si>
  <si>
    <t>141018.00</t>
  </si>
  <si>
    <t>90838.91</t>
  </si>
  <si>
    <t>5555.00</t>
  </si>
  <si>
    <t>16273.20</t>
  </si>
  <si>
    <t>3500.00</t>
  </si>
  <si>
    <t>10675.00</t>
  </si>
  <si>
    <t>新村小学</t>
  </si>
  <si>
    <t>17840.00</t>
  </si>
  <si>
    <t>4197.55</t>
  </si>
  <si>
    <t>91197.68</t>
  </si>
  <si>
    <t>58457.36</t>
  </si>
  <si>
    <t>2417.32</t>
  </si>
  <si>
    <t>7079.72</t>
  </si>
  <si>
    <t>924.32</t>
  </si>
  <si>
    <t>5900.00</t>
  </si>
  <si>
    <t>730.00</t>
  </si>
  <si>
    <t>7227.00</t>
  </si>
  <si>
    <t>3.05</t>
  </si>
  <si>
    <t>8678.00</t>
  </si>
  <si>
    <t>新村幼儿园</t>
  </si>
  <si>
    <t>4608.00</t>
  </si>
  <si>
    <t>1524.00</t>
  </si>
  <si>
    <t>29069.00</t>
  </si>
  <si>
    <t>18635.01</t>
  </si>
  <si>
    <t>1032.20</t>
  </si>
  <si>
    <t>3021.16</t>
  </si>
  <si>
    <t>8167.00</t>
  </si>
  <si>
    <t>新光中学</t>
  </si>
  <si>
    <t>20714.00</t>
  </si>
  <si>
    <t>6069.00</t>
  </si>
  <si>
    <t>154</t>
  </si>
  <si>
    <t>50</t>
  </si>
  <si>
    <t>84277.01</t>
  </si>
  <si>
    <t>54021.64</t>
  </si>
  <si>
    <t>6704.01</t>
  </si>
  <si>
    <t>19701.20</t>
  </si>
  <si>
    <t>224.06</t>
  </si>
  <si>
    <t>1451.19</t>
  </si>
  <si>
    <t>839.48</t>
  </si>
  <si>
    <t>5507.33</t>
  </si>
  <si>
    <t>1150.00</t>
  </si>
  <si>
    <t>10124.00</t>
  </si>
  <si>
    <t>新海学校</t>
  </si>
  <si>
    <t>42222.10</t>
  </si>
  <si>
    <t>14340.00</t>
  </si>
  <si>
    <t>563</t>
  </si>
  <si>
    <t>82</t>
  </si>
  <si>
    <t>62430.70</t>
  </si>
  <si>
    <t>39713.44</t>
  </si>
  <si>
    <t>14554.00</t>
  </si>
  <si>
    <t>42644.80</t>
  </si>
  <si>
    <t>1229.90</t>
  </si>
  <si>
    <t>8600.00</t>
  </si>
  <si>
    <t>4.63</t>
  </si>
  <si>
    <t>18568.00</t>
  </si>
  <si>
    <t>新海幼儿园</t>
  </si>
  <si>
    <t>9468.00</t>
  </si>
  <si>
    <t>3674.00</t>
  </si>
  <si>
    <t>135</t>
  </si>
  <si>
    <t>45421.00</t>
  </si>
  <si>
    <t>29114.88</t>
  </si>
  <si>
    <t>1240.00</t>
  </si>
  <si>
    <t>3633.30</t>
  </si>
  <si>
    <t>1802.70</t>
  </si>
  <si>
    <t>11448.55</t>
  </si>
  <si>
    <t>245.00</t>
  </si>
  <si>
    <t>2010.00</t>
  </si>
  <si>
    <t>1.04</t>
  </si>
  <si>
    <t>5187.00</t>
  </si>
  <si>
    <t>新河幼儿园</t>
  </si>
  <si>
    <t>9603.00</t>
  </si>
  <si>
    <t>4859.00</t>
  </si>
  <si>
    <t>297</t>
  </si>
  <si>
    <t>69278.00</t>
  </si>
  <si>
    <t>44407.19</t>
  </si>
  <si>
    <t>4880.00</t>
  </si>
  <si>
    <t>14308.40</t>
  </si>
  <si>
    <t>3.40</t>
  </si>
  <si>
    <t>17058.00</t>
  </si>
  <si>
    <t>新民小学</t>
  </si>
  <si>
    <t>13588.00</t>
  </si>
  <si>
    <t>4413.00</t>
  </si>
  <si>
    <t>215</t>
  </si>
  <si>
    <t>95462.00</t>
  </si>
  <si>
    <t>61191.14</t>
  </si>
  <si>
    <t>3252.00</t>
  </si>
  <si>
    <t>9508.84</t>
  </si>
  <si>
    <t>1873.00</t>
  </si>
  <si>
    <t>12331.80</t>
  </si>
  <si>
    <t>1714.00</t>
  </si>
  <si>
    <t>3.03</t>
  </si>
  <si>
    <t>14810.00</t>
  </si>
  <si>
    <t>新民幼儿园</t>
  </si>
  <si>
    <t>6507.00</t>
  </si>
  <si>
    <t>3810.00</t>
  </si>
  <si>
    <t>102</t>
  </si>
  <si>
    <t>46768.00</t>
  </si>
  <si>
    <t>29978.28</t>
  </si>
  <si>
    <t>2840.00</t>
  </si>
  <si>
    <t>8321.20</t>
  </si>
  <si>
    <t>1150.26</t>
  </si>
  <si>
    <t>10825.00</t>
  </si>
  <si>
    <t>新民中学</t>
  </si>
  <si>
    <t>20280.00</t>
  </si>
  <si>
    <t>5055.00</t>
  </si>
  <si>
    <t>136</t>
  </si>
  <si>
    <t>81306.00</t>
  </si>
  <si>
    <t>52040.00</t>
  </si>
  <si>
    <t>2836.00</t>
  </si>
  <si>
    <t>8345.00</t>
  </si>
  <si>
    <t>1991.00</t>
  </si>
  <si>
    <t>13369.00</t>
  </si>
  <si>
    <t>480.00</t>
  </si>
  <si>
    <t>4304.00</t>
  </si>
  <si>
    <t>3.14</t>
  </si>
  <si>
    <t>8221.00</t>
  </si>
  <si>
    <t>扬子中学</t>
  </si>
  <si>
    <t>83907.00</t>
  </si>
  <si>
    <t>34628.96</t>
  </si>
  <si>
    <t>940</t>
  </si>
  <si>
    <t>413953.00</t>
  </si>
  <si>
    <t>263273.65</t>
  </si>
  <si>
    <t>95132.00</t>
  </si>
  <si>
    <t>278736.70</t>
  </si>
  <si>
    <t>7069.00</t>
  </si>
  <si>
    <t>21560.40</t>
  </si>
  <si>
    <t>4330.00</t>
  </si>
  <si>
    <t>30130.00</t>
  </si>
  <si>
    <t>莺莺幼儿园</t>
  </si>
  <si>
    <t>13189.00</t>
  </si>
  <si>
    <t>6553.00</t>
  </si>
  <si>
    <t>607</t>
  </si>
  <si>
    <t>67</t>
  </si>
  <si>
    <t>150383.00</t>
  </si>
  <si>
    <t>96398.64</t>
  </si>
  <si>
    <t>8132.00</t>
  </si>
  <si>
    <t>23826.79</t>
  </si>
  <si>
    <t>8490.00</t>
  </si>
  <si>
    <t>25894.50</t>
  </si>
  <si>
    <t>670.00</t>
  </si>
  <si>
    <t>4509.10</t>
  </si>
  <si>
    <t>350.00</t>
  </si>
  <si>
    <t>2801.00</t>
  </si>
  <si>
    <t>1.29</t>
  </si>
  <si>
    <t>6334.00</t>
  </si>
  <si>
    <t>育才小学</t>
  </si>
  <si>
    <t>17358.00</t>
  </si>
  <si>
    <t>4357.00</t>
  </si>
  <si>
    <t>228</t>
  </si>
  <si>
    <t>70140.00</t>
  </si>
  <si>
    <t>44959.74</t>
  </si>
  <si>
    <t>3455.00</t>
  </si>
  <si>
    <t>10123.15</t>
  </si>
  <si>
    <t>2128.15</t>
  </si>
  <si>
    <t>13366.54</t>
  </si>
  <si>
    <t>650.00</t>
  </si>
  <si>
    <t>5249.00</t>
  </si>
  <si>
    <t>2.05</t>
  </si>
  <si>
    <t>10249.00</t>
  </si>
  <si>
    <t>育英幼儿园</t>
  </si>
  <si>
    <t>7518.00</t>
  </si>
  <si>
    <t>5092.00</t>
  </si>
  <si>
    <t>71105.00</t>
  </si>
  <si>
    <t>45578.57</t>
  </si>
  <si>
    <t>2183.00</t>
  </si>
  <si>
    <t>6396.10</t>
  </si>
  <si>
    <t>3816.00</t>
  </si>
  <si>
    <t>8371.00</t>
  </si>
  <si>
    <t>裕安小学</t>
  </si>
  <si>
    <t>27646.00</t>
  </si>
  <si>
    <t>11839.15</t>
  </si>
  <si>
    <t>990</t>
  </si>
  <si>
    <t>228286.80</t>
  </si>
  <si>
    <t>145190.45</t>
  </si>
  <si>
    <t>17937.00</t>
  </si>
  <si>
    <t>52555.90</t>
  </si>
  <si>
    <t>5999.00</t>
  </si>
  <si>
    <t>18297.00</t>
  </si>
  <si>
    <t>2837.73</t>
  </si>
  <si>
    <t>18574.67</t>
  </si>
  <si>
    <t>裕安幼儿园</t>
  </si>
  <si>
    <t>17368.00</t>
  </si>
  <si>
    <t>17516.00</t>
  </si>
  <si>
    <t>447</t>
  </si>
  <si>
    <t>183762.00</t>
  </si>
  <si>
    <t>117291.45</t>
  </si>
  <si>
    <t>9300.00</t>
  </si>
  <si>
    <t>27249.00</t>
  </si>
  <si>
    <t>5990.00</t>
  </si>
  <si>
    <t>18269.50</t>
  </si>
  <si>
    <t>裕安中学</t>
  </si>
  <si>
    <t>28129.00</t>
  </si>
  <si>
    <t>15220.66</t>
  </si>
  <si>
    <t>697</t>
  </si>
  <si>
    <t>232653.00</t>
  </si>
  <si>
    <t>145805.64</t>
  </si>
  <si>
    <t>14540.00</t>
  </si>
  <si>
    <t>42602.20</t>
  </si>
  <si>
    <t>7166.00</t>
  </si>
  <si>
    <t>21856.30</t>
  </si>
  <si>
    <t>2063.00</t>
  </si>
  <si>
    <t>13257.60</t>
  </si>
  <si>
    <t>裕鸿幼儿园</t>
  </si>
  <si>
    <t>7854.00</t>
  </si>
  <si>
    <t>5792.05</t>
  </si>
  <si>
    <t>8</t>
  </si>
  <si>
    <t>29055.00</t>
  </si>
  <si>
    <t>18342.24</t>
  </si>
  <si>
    <t>1845.90</t>
  </si>
  <si>
    <t>1028.00</t>
  </si>
  <si>
    <t>3135.40</t>
  </si>
  <si>
    <t>圆沙小学</t>
  </si>
  <si>
    <t>23280.00</t>
  </si>
  <si>
    <t>13732.00</t>
  </si>
  <si>
    <t>88</t>
  </si>
  <si>
    <t>25420.00</t>
  </si>
  <si>
    <t>15577.17</t>
  </si>
  <si>
    <t>2314.00</t>
  </si>
  <si>
    <t>6780.00</t>
  </si>
  <si>
    <t>2396.00</t>
  </si>
  <si>
    <t>7307.75</t>
  </si>
  <si>
    <t>圆沙幼儿园</t>
  </si>
  <si>
    <t>6565.00</t>
  </si>
  <si>
    <t>5757.30</t>
  </si>
  <si>
    <t>63</t>
  </si>
  <si>
    <t>34934.00</t>
  </si>
  <si>
    <t>22217.71</t>
  </si>
  <si>
    <t>1278.00</t>
  </si>
  <si>
    <t>3744.60</t>
  </si>
  <si>
    <t>1072.00</t>
  </si>
  <si>
    <t>3269.60</t>
  </si>
  <si>
    <t>早教中心</t>
  </si>
  <si>
    <t>1014.00</t>
  </si>
  <si>
    <t>543.00</t>
  </si>
  <si>
    <t>16</t>
  </si>
  <si>
    <t>17976.00</t>
  </si>
  <si>
    <t>11516.20</t>
  </si>
  <si>
    <t>689.00</t>
  </si>
  <si>
    <t>2018.80</t>
  </si>
  <si>
    <t>381.35</t>
  </si>
  <si>
    <t>2510.17</t>
  </si>
  <si>
    <t>381.31</t>
  </si>
  <si>
    <t>长江小学</t>
  </si>
  <si>
    <t>28639.00</t>
  </si>
  <si>
    <t>6487.00</t>
  </si>
  <si>
    <t>198</t>
  </si>
  <si>
    <t>43</t>
  </si>
  <si>
    <t>109408.00</t>
  </si>
  <si>
    <t>70847.00</t>
  </si>
  <si>
    <t>10353.00</t>
  </si>
  <si>
    <t>30331.00</t>
  </si>
  <si>
    <t>419.00</t>
  </si>
  <si>
    <t>2867.00</t>
  </si>
  <si>
    <t>1711.00</t>
  </si>
  <si>
    <t>11159.00</t>
  </si>
  <si>
    <t>336.00</t>
  </si>
  <si>
    <t>3018.00</t>
  </si>
  <si>
    <t>1.38</t>
  </si>
  <si>
    <t>7780.00</t>
  </si>
  <si>
    <t>长江幼儿园</t>
  </si>
  <si>
    <t>9956.00</t>
  </si>
  <si>
    <t>5223.00</t>
  </si>
  <si>
    <t>140</t>
  </si>
  <si>
    <t>87776.00</t>
  </si>
  <si>
    <t>55964.42</t>
  </si>
  <si>
    <t>11647.30</t>
  </si>
  <si>
    <t>1864.00</t>
  </si>
  <si>
    <t>12746.85</t>
  </si>
  <si>
    <t>902.00</t>
  </si>
  <si>
    <t>7128.03</t>
  </si>
  <si>
    <t>长江中学</t>
  </si>
  <si>
    <t>27609.00</t>
  </si>
  <si>
    <t>141</t>
  </si>
  <si>
    <t>81781.00</t>
  </si>
  <si>
    <t>52421.10</t>
  </si>
  <si>
    <t>5788.00</t>
  </si>
  <si>
    <t>16959.20</t>
  </si>
  <si>
    <t>451.00</t>
  </si>
  <si>
    <t>3000.00</t>
  </si>
  <si>
    <t>452.00</t>
  </si>
  <si>
    <t>2615.00</t>
  </si>
  <si>
    <t>2.78</t>
  </si>
  <si>
    <t>14740.00</t>
  </si>
  <si>
    <t>长明中学</t>
  </si>
  <si>
    <t>28496.00</t>
  </si>
  <si>
    <t>9903.00</t>
  </si>
  <si>
    <t>700</t>
  </si>
  <si>
    <t>86</t>
  </si>
  <si>
    <t>242250.00</t>
  </si>
  <si>
    <t>155305.00</t>
  </si>
  <si>
    <t>51435.00</t>
  </si>
  <si>
    <t>150712.00</t>
  </si>
  <si>
    <t>7242.00</t>
  </si>
  <si>
    <t>46737.00</t>
  </si>
  <si>
    <t>1500.00</t>
  </si>
  <si>
    <t>12960.00</t>
  </si>
  <si>
    <t>4.35</t>
  </si>
  <si>
    <t>25364.00</t>
  </si>
  <si>
    <t>长兴小学</t>
  </si>
  <si>
    <t>52962.40</t>
  </si>
  <si>
    <t>25281.00</t>
  </si>
  <si>
    <t>2095</t>
  </si>
  <si>
    <t>233</t>
  </si>
  <si>
    <t>470603.11</t>
  </si>
  <si>
    <t>298834.52</t>
  </si>
  <si>
    <t>38720.30</t>
  </si>
  <si>
    <t>113332.39</t>
  </si>
  <si>
    <t>16285.00</t>
  </si>
  <si>
    <t>49669.70</t>
  </si>
  <si>
    <t>2744.49</t>
  </si>
  <si>
    <t>18303.17</t>
  </si>
  <si>
    <t>1047.33</t>
  </si>
  <si>
    <t>6496.53</t>
  </si>
  <si>
    <t>1.88</t>
  </si>
  <si>
    <t>10818.00</t>
  </si>
  <si>
    <t>长兴幼儿园</t>
  </si>
  <si>
    <t>13102.00</t>
  </si>
  <si>
    <t>10188.00</t>
  </si>
  <si>
    <t>401</t>
  </si>
  <si>
    <t>55</t>
  </si>
  <si>
    <t>174150.00</t>
  </si>
  <si>
    <t>110936.77</t>
  </si>
  <si>
    <t>9004.00</t>
  </si>
  <si>
    <t>26381.70</t>
  </si>
  <si>
    <t>6971.00</t>
  </si>
  <si>
    <t>21261.55</t>
  </si>
  <si>
    <t>长兴中学</t>
  </si>
  <si>
    <t>18639.00</t>
  </si>
  <si>
    <t>9168.00</t>
  </si>
  <si>
    <t>688</t>
  </si>
  <si>
    <t>164080.00</t>
  </si>
  <si>
    <t>105184.28</t>
  </si>
  <si>
    <t>8644.00</t>
  </si>
  <si>
    <t>25326.90</t>
  </si>
  <si>
    <t>9237.00</t>
  </si>
  <si>
    <t>28172.80</t>
  </si>
  <si>
    <t>7322.00</t>
  </si>
  <si>
    <t>49592.14</t>
  </si>
  <si>
    <t>正大中学</t>
  </si>
  <si>
    <t>42952.00</t>
  </si>
  <si>
    <t>20880.00</t>
  </si>
  <si>
    <t>1048</t>
  </si>
  <si>
    <t>155</t>
  </si>
  <si>
    <t>242539.00</t>
  </si>
  <si>
    <t>155825.20</t>
  </si>
  <si>
    <t>18551.00</t>
  </si>
  <si>
    <t>54318.80</t>
  </si>
  <si>
    <t>896.00</t>
  </si>
  <si>
    <t>6000.00</t>
  </si>
  <si>
    <t>936.00</t>
  </si>
  <si>
    <t>12.36</t>
  </si>
  <si>
    <t>66450.00</t>
  </si>
  <si>
    <t>合  计</t>
  </si>
  <si>
    <t>122</t>
  </si>
  <si>
    <t>2471844.31</t>
  </si>
  <si>
    <t>1109112.09</t>
  </si>
  <si>
    <t>45098</t>
  </si>
  <si>
    <t>7341</t>
  </si>
  <si>
    <t>95</t>
  </si>
  <si>
    <t>52</t>
  </si>
  <si>
    <t>22059468.80</t>
  </si>
  <si>
    <t>14548331.06</t>
  </si>
  <si>
    <t>1548197.94</t>
  </si>
  <si>
    <t>4549874.64</t>
  </si>
  <si>
    <t>239684.78</t>
  </si>
  <si>
    <t>732238.49</t>
  </si>
  <si>
    <t>148022.82</t>
  </si>
  <si>
    <t>1005084.04</t>
  </si>
  <si>
    <t>148022.39</t>
  </si>
  <si>
    <t>1005283.98</t>
  </si>
  <si>
    <t>84718.41</t>
  </si>
  <si>
    <t>546591.35</t>
  </si>
  <si>
    <t>546591.80</t>
  </si>
  <si>
    <t>61523.60</t>
  </si>
  <si>
    <t>566247.54</t>
  </si>
  <si>
    <t>223.85</t>
  </si>
  <si>
    <t>1074697.01</t>
  </si>
  <si>
    <t>18120.00</t>
  </si>
  <si>
    <t>751903.24</t>
  </si>
  <si>
    <t>单位负责人：龚耀飞</t>
  </si>
  <si>
    <t>统计负责人：陆杰</t>
  </si>
  <si>
    <t>统计员：庞维明</t>
  </si>
  <si>
    <t>填报日期：2020年04月09日</t>
  </si>
  <si>
    <t>注：教育系统涉及到的能源品种折标系数</t>
  </si>
  <si>
    <t>0.000288吨标煤/度</t>
  </si>
  <si>
    <t>0.001074122吨标煤/升</t>
  </si>
  <si>
    <t>0.001253106吨标煤/升</t>
  </si>
  <si>
    <t>0.00129971吨标煤/升</t>
  </si>
  <si>
    <t>0.0017143吨标煤/升</t>
  </si>
  <si>
    <t>2019年能源消耗分类情况汇总表</t>
  </si>
  <si>
    <t>序号</t>
  </si>
  <si>
    <t>机构数</t>
  </si>
  <si>
    <t>用地面积</t>
  </si>
  <si>
    <t>建筑面积</t>
  </si>
  <si>
    <t>用能人数</t>
  </si>
  <si>
    <t>编制人数</t>
  </si>
  <si>
    <t>车辆数</t>
  </si>
  <si>
    <t>电    力</t>
  </si>
  <si>
    <t>自 来 水</t>
  </si>
  <si>
    <t>充电桩</t>
  </si>
  <si>
    <t>集热器面积</t>
  </si>
  <si>
    <t>太阳能装机容量</t>
  </si>
  <si>
    <t>每平米建筑能耗(吨标煤)</t>
  </si>
  <si>
    <t>中学</t>
  </si>
  <si>
    <t>小学</t>
  </si>
  <si>
    <t>幼儿园</t>
  </si>
  <si>
    <t>其他单位</t>
  </si>
  <si>
    <t>合   计</t>
  </si>
  <si>
    <t>2019年各品种能耗数（吨标准煤）</t>
  </si>
  <si>
    <t>教学类型</t>
  </si>
  <si>
    <t>电力</t>
  </si>
  <si>
    <t>自来水</t>
  </si>
  <si>
    <t>综合能耗</t>
  </si>
  <si>
    <t>2019年各教学类型中不同品种能耗占比（%）</t>
  </si>
  <si>
    <t>％</t>
  </si>
  <si>
    <t>2019年能源、资源品种各教学类型占比(%)</t>
  </si>
  <si>
    <t>能源、资源品种</t>
  </si>
  <si>
    <t>中 学</t>
  </si>
  <si>
    <t>小 学</t>
  </si>
  <si>
    <t>合 计</t>
  </si>
  <si>
    <t>电  力</t>
  </si>
  <si>
    <t>统计年报序号</t>
  </si>
  <si>
    <t>事业统计十位代码</t>
  </si>
  <si>
    <t>电消费量(千瓦时)</t>
  </si>
  <si>
    <t>水消费量(立方米)</t>
  </si>
  <si>
    <t>汽油消费量(升)</t>
  </si>
  <si>
    <t>柴油消费总量(升)</t>
  </si>
  <si>
    <t>液化气消费量(千克)</t>
  </si>
  <si>
    <t>其他能源消费量(吨标准煤)</t>
  </si>
  <si>
    <t>太阳能集热器面积(平方米)</t>
  </si>
  <si>
    <t>太阳能系统装机容量(千瓦)</t>
  </si>
  <si>
    <t>a</t>
  </si>
  <si>
    <t>请向右滚动至右端查看审核信息</t>
  </si>
  <si>
    <t>其他能源消费量(吨标煤)</t>
  </si>
  <si>
    <t>合    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</si>
</sst>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12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_);[Red]\(0.0\)"/>
    <numFmt numFmtId="177" formatCode="0_ "/>
    <numFmt numFmtId="178" formatCode="0.00_ "/>
    <numFmt numFmtId="179" formatCode="0.00_);[Red]\(0.00\)"/>
    <numFmt numFmtId="180" formatCode="0.0_ "/>
    <numFmt numFmtId="181" formatCode="0_);[Red]\(0\)"/>
    <numFmt numFmtId="182" formatCode="0.0000_);[Red]\(0.0000\)"/>
    <numFmt numFmtId="183" formatCode="0;[Red]0"/>
  </numFmts>
  <fonts count="42">
    <font>
      <sz val="11"/>
      <color theme="1"/>
      <name val="宋体"/>
      <charset val="134"/>
      <scheme val="minor"/>
    </font>
    <font>
      <sz val="9"/>
      <color rgb="FF333333"/>
      <name val="微软雅黑"/>
      <charset val="134"/>
    </font>
    <font>
      <sz val="10"/>
      <name val="宋体"/>
      <charset val="134"/>
    </font>
    <font>
      <sz val="10"/>
      <color theme="1"/>
      <name val="宋体"/>
      <charset val="134"/>
      <scheme val="minor"/>
    </font>
    <font>
      <sz val="11"/>
      <name val="微软雅黑"/>
      <charset val="134"/>
    </font>
    <font>
      <sz val="9"/>
      <name val="微软雅黑"/>
      <charset val="134"/>
    </font>
    <font>
      <sz val="11"/>
      <color rgb="FF333333"/>
      <name val="微软雅黑"/>
      <charset val="134"/>
    </font>
    <font>
      <sz val="9"/>
      <color theme="1"/>
      <name val="宋体"/>
      <charset val="134"/>
      <scheme val="minor"/>
    </font>
    <font>
      <sz val="10"/>
      <color theme="1"/>
      <name val="Arial"/>
      <charset val="134"/>
    </font>
    <font>
      <sz val="12"/>
      <color theme="1"/>
      <name val="Arial"/>
      <charset val="134"/>
    </font>
    <font>
      <b/>
      <sz val="12"/>
      <color theme="1"/>
      <name val="宋体"/>
      <charset val="134"/>
      <scheme val="minor"/>
    </font>
    <font>
      <sz val="12"/>
      <color rgb="FF333333"/>
      <name val="微软雅黑"/>
      <charset val="134"/>
    </font>
    <font>
      <sz val="10"/>
      <color rgb="FF333333"/>
      <name val="微软雅黑"/>
      <charset val="134"/>
    </font>
    <font>
      <b/>
      <sz val="15"/>
      <name val="宋体"/>
      <charset val="134"/>
    </font>
    <font>
      <sz val="11"/>
      <name val="宋体"/>
      <charset val="134"/>
    </font>
    <font>
      <b/>
      <sz val="14"/>
      <name val="宋体"/>
      <charset val="134"/>
    </font>
    <font>
      <sz val="12"/>
      <name val="宋体"/>
      <charset val="134"/>
    </font>
    <font>
      <sz val="12"/>
      <name val="微软雅黑"/>
      <charset val="134"/>
    </font>
    <font>
      <sz val="9"/>
      <name val="宋体"/>
      <charset val="134"/>
    </font>
    <font>
      <sz val="10"/>
      <name val="微软雅黑"/>
      <charset val="134"/>
    </font>
    <font>
      <b/>
      <sz val="20"/>
      <name val="宋体"/>
      <charset val="134"/>
    </font>
    <font>
      <b/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2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indexed="8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4" borderId="14" applyNumberFormat="0" applyFont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15" applyNumberFormat="0" applyFill="0" applyAlignment="0" applyProtection="0">
      <alignment vertical="center"/>
    </xf>
    <xf numFmtId="0" fontId="29" fillId="0" borderId="15" applyNumberFormat="0" applyFill="0" applyAlignment="0" applyProtection="0">
      <alignment vertical="center"/>
    </xf>
    <xf numFmtId="0" fontId="30" fillId="0" borderId="16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5" borderId="17" applyNumberFormat="0" applyAlignment="0" applyProtection="0">
      <alignment vertical="center"/>
    </xf>
    <xf numFmtId="0" fontId="32" fillId="6" borderId="18" applyNumberFormat="0" applyAlignment="0" applyProtection="0">
      <alignment vertical="center"/>
    </xf>
    <xf numFmtId="0" fontId="33" fillId="6" borderId="17" applyNumberFormat="0" applyAlignment="0" applyProtection="0">
      <alignment vertical="center"/>
    </xf>
    <xf numFmtId="0" fontId="34" fillId="7" borderId="19" applyNumberFormat="0" applyAlignment="0" applyProtection="0">
      <alignment vertical="center"/>
    </xf>
    <xf numFmtId="0" fontId="35" fillId="0" borderId="20" applyNumberFormat="0" applyFill="0" applyAlignment="0" applyProtection="0">
      <alignment vertical="center"/>
    </xf>
    <xf numFmtId="0" fontId="36" fillId="0" borderId="21" applyNumberFormat="0" applyFill="0" applyAlignment="0" applyProtection="0">
      <alignment vertical="center"/>
    </xf>
    <xf numFmtId="0" fontId="37" fillId="8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9" fillId="10" borderId="0" applyNumberFormat="0" applyBorder="0" applyAlignment="0" applyProtection="0">
      <alignment vertical="center"/>
    </xf>
    <xf numFmtId="0" fontId="40" fillId="11" borderId="0" applyNumberFormat="0" applyBorder="0" applyAlignment="0" applyProtection="0">
      <alignment vertical="center"/>
    </xf>
    <xf numFmtId="0" fontId="41" fillId="12" borderId="0" applyNumberFormat="0" applyBorder="0" applyAlignment="0" applyProtection="0">
      <alignment vertical="center"/>
    </xf>
    <xf numFmtId="0" fontId="41" fillId="13" borderId="0" applyNumberFormat="0" applyBorder="0" applyAlignment="0" applyProtection="0">
      <alignment vertical="center"/>
    </xf>
    <xf numFmtId="0" fontId="40" fillId="14" borderId="0" applyNumberFormat="0" applyBorder="0" applyAlignment="0" applyProtection="0">
      <alignment vertical="center"/>
    </xf>
    <xf numFmtId="0" fontId="40" fillId="15" borderId="0" applyNumberFormat="0" applyBorder="0" applyAlignment="0" applyProtection="0">
      <alignment vertical="center"/>
    </xf>
    <xf numFmtId="0" fontId="41" fillId="16" borderId="0" applyNumberFormat="0" applyBorder="0" applyAlignment="0" applyProtection="0">
      <alignment vertical="center"/>
    </xf>
    <xf numFmtId="0" fontId="41" fillId="17" borderId="0" applyNumberFormat="0" applyBorder="0" applyAlignment="0" applyProtection="0">
      <alignment vertical="center"/>
    </xf>
    <xf numFmtId="0" fontId="40" fillId="18" borderId="0" applyNumberFormat="0" applyBorder="0" applyAlignment="0" applyProtection="0">
      <alignment vertical="center"/>
    </xf>
    <xf numFmtId="0" fontId="40" fillId="19" borderId="0" applyNumberFormat="0" applyBorder="0" applyAlignment="0" applyProtection="0">
      <alignment vertical="center"/>
    </xf>
    <xf numFmtId="0" fontId="41" fillId="20" borderId="0" applyNumberFormat="0" applyBorder="0" applyAlignment="0" applyProtection="0">
      <alignment vertical="center"/>
    </xf>
    <xf numFmtId="0" fontId="41" fillId="21" borderId="0" applyNumberFormat="0" applyBorder="0" applyAlignment="0" applyProtection="0">
      <alignment vertical="center"/>
    </xf>
    <xf numFmtId="0" fontId="40" fillId="22" borderId="0" applyNumberFormat="0" applyBorder="0" applyAlignment="0" applyProtection="0">
      <alignment vertical="center"/>
    </xf>
    <xf numFmtId="0" fontId="40" fillId="23" borderId="0" applyNumberFormat="0" applyBorder="0" applyAlignment="0" applyProtection="0">
      <alignment vertical="center"/>
    </xf>
    <xf numFmtId="0" fontId="41" fillId="24" borderId="0" applyNumberFormat="0" applyBorder="0" applyAlignment="0" applyProtection="0">
      <alignment vertical="center"/>
    </xf>
    <xf numFmtId="0" fontId="41" fillId="25" borderId="0" applyNumberFormat="0" applyBorder="0" applyAlignment="0" applyProtection="0">
      <alignment vertical="center"/>
    </xf>
    <xf numFmtId="0" fontId="40" fillId="26" borderId="0" applyNumberFormat="0" applyBorder="0" applyAlignment="0" applyProtection="0">
      <alignment vertical="center"/>
    </xf>
    <xf numFmtId="0" fontId="40" fillId="27" borderId="0" applyNumberFormat="0" applyBorder="0" applyAlignment="0" applyProtection="0">
      <alignment vertical="center"/>
    </xf>
    <xf numFmtId="0" fontId="41" fillId="28" borderId="0" applyNumberFormat="0" applyBorder="0" applyAlignment="0" applyProtection="0">
      <alignment vertical="center"/>
    </xf>
    <xf numFmtId="0" fontId="41" fillId="29" borderId="0" applyNumberFormat="0" applyBorder="0" applyAlignment="0" applyProtection="0">
      <alignment vertical="center"/>
    </xf>
    <xf numFmtId="0" fontId="40" fillId="30" borderId="0" applyNumberFormat="0" applyBorder="0" applyAlignment="0" applyProtection="0">
      <alignment vertical="center"/>
    </xf>
    <xf numFmtId="0" fontId="40" fillId="31" borderId="0" applyNumberFormat="0" applyBorder="0" applyAlignment="0" applyProtection="0">
      <alignment vertical="center"/>
    </xf>
    <xf numFmtId="0" fontId="41" fillId="32" borderId="0" applyNumberFormat="0" applyBorder="0" applyAlignment="0" applyProtection="0">
      <alignment vertical="center"/>
    </xf>
    <xf numFmtId="0" fontId="41" fillId="33" borderId="0" applyNumberFormat="0" applyBorder="0" applyAlignment="0" applyProtection="0">
      <alignment vertical="center"/>
    </xf>
    <xf numFmtId="0" fontId="40" fillId="3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</cellStyleXfs>
  <cellXfs count="168">
    <xf numFmtId="0" fontId="0" fillId="0" borderId="0" xfId="0"/>
    <xf numFmtId="176" fontId="0" fillId="0" borderId="0" xfId="0" applyNumberFormat="1"/>
    <xf numFmtId="0" fontId="0" fillId="0" borderId="1" xfId="0" applyBorder="1" applyAlignment="1">
      <alignment horizontal="center" vertical="center" wrapText="1"/>
    </xf>
    <xf numFmtId="177" fontId="0" fillId="0" borderId="1" xfId="0" applyNumberFormat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177" fontId="0" fillId="0" borderId="2" xfId="0" applyNumberForma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0" fillId="0" borderId="1" xfId="0" applyNumberForma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177" fontId="0" fillId="0" borderId="3" xfId="0" applyNumberFormat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 wrapText="1"/>
    </xf>
    <xf numFmtId="178" fontId="0" fillId="0" borderId="1" xfId="0" applyNumberFormat="1" applyFont="1" applyBorder="1" applyAlignment="1">
      <alignment horizontal="center" vertical="center" wrapText="1"/>
    </xf>
    <xf numFmtId="179" fontId="0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78" fontId="0" fillId="0" borderId="1" xfId="0" applyNumberFormat="1" applyBorder="1" applyAlignment="1">
      <alignment horizontal="center" vertical="center" wrapText="1"/>
    </xf>
    <xf numFmtId="179" fontId="0" fillId="0" borderId="1" xfId="0" applyNumberFormat="1" applyBorder="1" applyAlignment="1">
      <alignment horizontal="center" vertical="center" wrapText="1"/>
    </xf>
    <xf numFmtId="0" fontId="0" fillId="0" borderId="4" xfId="0" applyFill="1" applyBorder="1" applyAlignment="1">
      <alignment horizontal="center" vertical="center" wrapText="1"/>
    </xf>
    <xf numFmtId="179" fontId="0" fillId="0" borderId="1" xfId="0" applyNumberFormat="1" applyBorder="1"/>
    <xf numFmtId="180" fontId="0" fillId="0" borderId="2" xfId="0" applyNumberFormat="1" applyFont="1" applyBorder="1" applyAlignment="1">
      <alignment horizontal="center" vertical="center" wrapText="1"/>
    </xf>
    <xf numFmtId="181" fontId="0" fillId="0" borderId="1" xfId="0" applyNumberFormat="1" applyFont="1" applyBorder="1" applyAlignment="1">
      <alignment horizontal="center" vertical="center" wrapText="1"/>
    </xf>
    <xf numFmtId="176" fontId="0" fillId="0" borderId="2" xfId="0" applyNumberFormat="1" applyFont="1" applyBorder="1" applyAlignment="1">
      <alignment horizontal="center" vertical="center" wrapText="1"/>
    </xf>
    <xf numFmtId="178" fontId="4" fillId="0" borderId="1" xfId="0" applyNumberFormat="1" applyFont="1" applyBorder="1" applyAlignment="1">
      <alignment horizontal="center" vertical="center" wrapText="1"/>
    </xf>
    <xf numFmtId="180" fontId="0" fillId="0" borderId="3" xfId="0" applyNumberFormat="1" applyFont="1" applyBorder="1" applyAlignment="1">
      <alignment horizontal="center" vertical="center" wrapText="1"/>
    </xf>
    <xf numFmtId="181" fontId="0" fillId="0" borderId="1" xfId="0" applyNumberFormat="1" applyBorder="1" applyAlignment="1">
      <alignment horizontal="center" vertical="center" wrapText="1"/>
    </xf>
    <xf numFmtId="176" fontId="0" fillId="0" borderId="3" xfId="0" applyNumberFormat="1" applyFont="1" applyBorder="1" applyAlignment="1">
      <alignment horizontal="center" vertical="center" wrapText="1"/>
    </xf>
    <xf numFmtId="181" fontId="0" fillId="0" borderId="4" xfId="0" applyNumberFormat="1" applyFill="1" applyBorder="1" applyAlignment="1">
      <alignment horizontal="center" vertical="center" wrapText="1"/>
    </xf>
    <xf numFmtId="178" fontId="0" fillId="0" borderId="1" xfId="0" applyNumberFormat="1" applyBorder="1" applyAlignment="1">
      <alignment vertical="center"/>
    </xf>
    <xf numFmtId="180" fontId="0" fillId="0" borderId="1" xfId="0" applyNumberFormat="1" applyBorder="1" applyAlignment="1">
      <alignment vertical="center"/>
    </xf>
    <xf numFmtId="178" fontId="0" fillId="0" borderId="1" xfId="0" applyNumberFormat="1" applyBorder="1"/>
    <xf numFmtId="0" fontId="0" fillId="0" borderId="1" xfId="0" applyNumberFormat="1" applyBorder="1"/>
    <xf numFmtId="176" fontId="4" fillId="2" borderId="1" xfId="0" applyNumberFormat="1" applyFont="1" applyFill="1" applyBorder="1" applyAlignment="1">
      <alignment horizontal="center" vertical="center" wrapText="1"/>
    </xf>
    <xf numFmtId="182" fontId="5" fillId="2" borderId="1" xfId="0" applyNumberFormat="1" applyFont="1" applyFill="1" applyBorder="1" applyAlignment="1">
      <alignment horizontal="center" vertical="center" wrapText="1"/>
    </xf>
    <xf numFmtId="178" fontId="5" fillId="2" borderId="1" xfId="0" applyNumberFormat="1" applyFont="1" applyFill="1" applyBorder="1" applyAlignment="1">
      <alignment horizontal="center" vertical="center" wrapText="1"/>
    </xf>
    <xf numFmtId="176" fontId="0" fillId="0" borderId="4" xfId="0" applyNumberFormat="1" applyFill="1" applyBorder="1" applyAlignment="1">
      <alignment horizontal="center" vertical="center" wrapText="1"/>
    </xf>
    <xf numFmtId="176" fontId="0" fillId="0" borderId="1" xfId="0" applyNumberFormat="1" applyBorder="1" applyAlignment="1">
      <alignment vertical="center"/>
    </xf>
    <xf numFmtId="177" fontId="0" fillId="0" borderId="1" xfId="0" applyNumberFormat="1" applyBorder="1" applyAlignment="1">
      <alignment vertical="center"/>
    </xf>
    <xf numFmtId="0" fontId="0" fillId="0" borderId="0" xfId="0" applyNumberFormat="1"/>
    <xf numFmtId="0" fontId="0" fillId="0" borderId="2" xfId="0" applyFont="1" applyBorder="1"/>
    <xf numFmtId="0" fontId="0" fillId="0" borderId="2" xfId="0" applyBorder="1"/>
    <xf numFmtId="0" fontId="0" fillId="0" borderId="1" xfId="0" applyFont="1" applyBorder="1"/>
    <xf numFmtId="0" fontId="0" fillId="0" borderId="1" xfId="0" applyBorder="1"/>
    <xf numFmtId="0" fontId="6" fillId="0" borderId="1" xfId="0" applyFont="1" applyBorder="1" applyAlignment="1">
      <alignment horizontal="center" vertical="center"/>
    </xf>
    <xf numFmtId="176" fontId="0" fillId="0" borderId="1" xfId="0" applyNumberFormat="1" applyBorder="1" applyAlignment="1">
      <alignment horizontal="center" vertical="center" wrapText="1"/>
    </xf>
    <xf numFmtId="183" fontId="0" fillId="0" borderId="1" xfId="0" applyNumberForma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180" fontId="3" fillId="0" borderId="2" xfId="0" applyNumberFormat="1" applyFont="1" applyBorder="1" applyAlignment="1">
      <alignment horizontal="center" vertical="center" wrapText="1"/>
    </xf>
    <xf numFmtId="180" fontId="3" fillId="0" borderId="3" xfId="0" applyNumberFormat="1" applyFont="1" applyBorder="1" applyAlignment="1">
      <alignment horizontal="center" vertical="center" wrapText="1"/>
    </xf>
    <xf numFmtId="178" fontId="3" fillId="0" borderId="1" xfId="0" applyNumberFormat="1" applyFont="1" applyBorder="1" applyAlignment="1">
      <alignment horizontal="center" vertical="center" wrapText="1"/>
    </xf>
    <xf numFmtId="181" fontId="3" fillId="0" borderId="1" xfId="0" applyNumberFormat="1" applyFont="1" applyBorder="1" applyAlignment="1">
      <alignment horizontal="center" vertical="center" wrapText="1"/>
    </xf>
    <xf numFmtId="181" fontId="0" fillId="0" borderId="1" xfId="0" applyNumberFormat="1" applyBorder="1"/>
    <xf numFmtId="180" fontId="0" fillId="0" borderId="1" xfId="0" applyNumberFormat="1" applyBorder="1"/>
    <xf numFmtId="176" fontId="0" fillId="0" borderId="1" xfId="0" applyNumberFormat="1" applyBorder="1"/>
    <xf numFmtId="177" fontId="0" fillId="0" borderId="1" xfId="0" applyNumberFormat="1" applyBorder="1"/>
    <xf numFmtId="177" fontId="0" fillId="0" borderId="0" xfId="0" applyNumberFormat="1"/>
    <xf numFmtId="0" fontId="0" fillId="0" borderId="1" xfId="0" applyFont="1" applyBorder="1" applyAlignment="1">
      <alignment horizontal="center" vertical="center" wrapText="1"/>
    </xf>
    <xf numFmtId="178" fontId="0" fillId="0" borderId="0" xfId="0" applyNumberFormat="1"/>
    <xf numFmtId="182" fontId="4" fillId="2" borderId="1" xfId="0" applyNumberFormat="1" applyFont="1" applyFill="1" applyBorder="1" applyAlignment="1">
      <alignment horizontal="center" vertical="center" wrapText="1"/>
    </xf>
    <xf numFmtId="178" fontId="4" fillId="2" borderId="1" xfId="0" applyNumberFormat="1" applyFont="1" applyFill="1" applyBorder="1" applyAlignment="1">
      <alignment horizontal="center" vertical="center" wrapText="1"/>
    </xf>
    <xf numFmtId="0" fontId="3" fillId="0" borderId="0" xfId="0" applyFont="1"/>
    <xf numFmtId="0" fontId="0" fillId="0" borderId="5" xfId="0" applyFont="1" applyBorder="1" applyAlignment="1">
      <alignment horizontal="center" vertical="center" wrapText="1"/>
    </xf>
    <xf numFmtId="0" fontId="0" fillId="0" borderId="6" xfId="0" applyFont="1" applyBorder="1" applyAlignment="1">
      <alignment horizontal="center" vertical="center" wrapText="1"/>
    </xf>
    <xf numFmtId="0" fontId="0" fillId="0" borderId="0" xfId="0" applyBorder="1"/>
    <xf numFmtId="0" fontId="8" fillId="0" borderId="0" xfId="50" applyNumberFormat="1" applyFont="1" applyBorder="1" applyAlignment="1">
      <alignment horizontal="center" vertical="center" shrinkToFit="1"/>
    </xf>
    <xf numFmtId="0" fontId="3" fillId="0" borderId="1" xfId="0" applyFont="1" applyBorder="1"/>
    <xf numFmtId="0" fontId="9" fillId="0" borderId="7" xfId="50" applyNumberFormat="1" applyFont="1" applyBorder="1" applyAlignment="1">
      <alignment horizontal="center" vertical="center" shrinkToFit="1"/>
    </xf>
    <xf numFmtId="0" fontId="8" fillId="0" borderId="7" xfId="50" applyNumberFormat="1" applyFont="1" applyBorder="1" applyAlignment="1">
      <alignment horizontal="center" vertical="center" shrinkToFit="1"/>
    </xf>
    <xf numFmtId="0" fontId="8" fillId="0" borderId="0" xfId="50" applyNumberFormat="1" applyFont="1" applyFill="1" applyBorder="1" applyAlignment="1">
      <alignment horizontal="center" vertical="center" shrinkToFit="1"/>
    </xf>
    <xf numFmtId="0" fontId="0" fillId="0" borderId="0" xfId="0" applyFont="1"/>
    <xf numFmtId="0" fontId="10" fillId="0" borderId="0" xfId="0" applyFont="1" applyAlignment="1">
      <alignment horizontal="center" vertical="center"/>
    </xf>
    <xf numFmtId="0" fontId="11" fillId="0" borderId="0" xfId="0" applyFont="1" applyFill="1" applyBorder="1" applyAlignment="1">
      <alignment horizontal="left" vertical="center"/>
    </xf>
    <xf numFmtId="0" fontId="12" fillId="0" borderId="1" xfId="0" applyFont="1" applyBorder="1" applyAlignment="1">
      <alignment horizontal="center" vertical="center"/>
    </xf>
    <xf numFmtId="177" fontId="3" fillId="0" borderId="1" xfId="0" applyNumberFormat="1" applyFont="1" applyBorder="1" applyAlignment="1">
      <alignment horizontal="center" vertical="center" wrapText="1"/>
    </xf>
    <xf numFmtId="176" fontId="3" fillId="0" borderId="1" xfId="0" applyNumberFormat="1" applyFont="1" applyBorder="1" applyAlignment="1">
      <alignment horizontal="center" vertical="center" wrapText="1"/>
    </xf>
    <xf numFmtId="183" fontId="3" fillId="0" borderId="1" xfId="0" applyNumberFormat="1" applyFont="1" applyBorder="1" applyAlignment="1">
      <alignment horizontal="center" vertical="center" wrapText="1"/>
    </xf>
    <xf numFmtId="178" fontId="3" fillId="0" borderId="1" xfId="0" applyNumberFormat="1" applyFont="1" applyBorder="1"/>
    <xf numFmtId="179" fontId="3" fillId="0" borderId="1" xfId="0" applyNumberFormat="1" applyFont="1" applyBorder="1"/>
    <xf numFmtId="178" fontId="3" fillId="0" borderId="1" xfId="0" applyNumberFormat="1" applyFont="1" applyBorder="1" applyAlignment="1">
      <alignment vertical="center"/>
    </xf>
    <xf numFmtId="180" fontId="3" fillId="0" borderId="1" xfId="0" applyNumberFormat="1" applyFont="1" applyBorder="1" applyAlignment="1">
      <alignment vertical="center"/>
    </xf>
    <xf numFmtId="181" fontId="3" fillId="0" borderId="1" xfId="0" applyNumberFormat="1" applyFont="1" applyBorder="1"/>
    <xf numFmtId="177" fontId="3" fillId="0" borderId="1" xfId="0" applyNumberFormat="1" applyFont="1" applyBorder="1"/>
    <xf numFmtId="180" fontId="3" fillId="0" borderId="1" xfId="0" applyNumberFormat="1" applyFont="1" applyBorder="1"/>
    <xf numFmtId="176" fontId="3" fillId="0" borderId="1" xfId="0" applyNumberFormat="1" applyFont="1" applyBorder="1" applyAlignment="1">
      <alignment vertical="center"/>
    </xf>
    <xf numFmtId="177" fontId="3" fillId="0" borderId="1" xfId="0" applyNumberFormat="1" applyFont="1" applyBorder="1" applyAlignment="1">
      <alignment vertical="center"/>
    </xf>
    <xf numFmtId="176" fontId="3" fillId="0" borderId="1" xfId="0" applyNumberFormat="1" applyFont="1" applyBorder="1"/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 shrinkToFit="1"/>
    </xf>
    <xf numFmtId="0" fontId="13" fillId="0" borderId="8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14" fillId="0" borderId="1" xfId="0" applyFont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14" fillId="0" borderId="0" xfId="0" applyFont="1" applyFill="1" applyBorder="1" applyAlignment="1">
      <alignment horizontal="center" vertical="center"/>
    </xf>
    <xf numFmtId="0" fontId="15" fillId="0" borderId="9" xfId="0" applyFont="1" applyFill="1" applyBorder="1" applyAlignment="1">
      <alignment horizontal="center" vertical="center"/>
    </xf>
    <xf numFmtId="0" fontId="0" fillId="0" borderId="10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/>
    </xf>
    <xf numFmtId="179" fontId="2" fillId="0" borderId="10" xfId="0" applyNumberFormat="1" applyFont="1" applyBorder="1" applyAlignment="1">
      <alignment horizontal="center" vertical="center"/>
    </xf>
    <xf numFmtId="0" fontId="16" fillId="0" borderId="10" xfId="0" applyFont="1" applyBorder="1" applyAlignment="1">
      <alignment horizontal="center" vertical="center"/>
    </xf>
    <xf numFmtId="0" fontId="0" fillId="0" borderId="7" xfId="0" applyFill="1" applyBorder="1" applyAlignment="1">
      <alignment horizontal="center" vertical="center"/>
    </xf>
    <xf numFmtId="0" fontId="0" fillId="0" borderId="11" xfId="0" applyFill="1" applyBorder="1" applyAlignment="1">
      <alignment horizontal="center" vertical="center"/>
    </xf>
    <xf numFmtId="0" fontId="0" fillId="0" borderId="0" xfId="0" applyFill="1" applyBorder="1" applyAlignment="1">
      <alignment horizontal="center" vertical="center"/>
    </xf>
    <xf numFmtId="179" fontId="2" fillId="0" borderId="0" xfId="0" applyNumberFormat="1" applyFont="1" applyBorder="1" applyAlignment="1">
      <alignment horizontal="center" vertical="center"/>
    </xf>
    <xf numFmtId="0" fontId="15" fillId="0" borderId="9" xfId="0" applyFont="1" applyBorder="1" applyAlignment="1">
      <alignment horizontal="center" vertical="center"/>
    </xf>
    <xf numFmtId="0" fontId="0" fillId="0" borderId="12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180" fontId="0" fillId="0" borderId="10" xfId="0" applyNumberForma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 wrapText="1"/>
    </xf>
    <xf numFmtId="179" fontId="18" fillId="0" borderId="10" xfId="0" applyNumberFormat="1" applyFont="1" applyBorder="1" applyAlignment="1">
      <alignment horizontal="center" vertical="center"/>
    </xf>
    <xf numFmtId="0" fontId="14" fillId="0" borderId="10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 wrapText="1"/>
    </xf>
    <xf numFmtId="178" fontId="2" fillId="0" borderId="10" xfId="0" applyNumberFormat="1" applyFont="1" applyBorder="1" applyAlignment="1">
      <alignment horizontal="center" vertical="center"/>
    </xf>
    <xf numFmtId="179" fontId="0" fillId="0" borderId="0" xfId="0" applyNumberFormat="1"/>
    <xf numFmtId="0" fontId="4" fillId="0" borderId="1" xfId="0" applyFont="1" applyBorder="1" applyAlignment="1">
      <alignment horizontal="center" vertical="center" wrapText="1"/>
    </xf>
    <xf numFmtId="178" fontId="2" fillId="0" borderId="0" xfId="0" applyNumberFormat="1" applyFont="1" applyBorder="1" applyAlignment="1">
      <alignment horizontal="center" vertical="center"/>
    </xf>
    <xf numFmtId="0" fontId="0" fillId="0" borderId="8" xfId="0" applyBorder="1" applyAlignment="1"/>
    <xf numFmtId="0" fontId="19" fillId="0" borderId="1" xfId="0" applyFont="1" applyBorder="1" applyAlignment="1">
      <alignment horizontal="center" vertical="center" wrapText="1"/>
    </xf>
    <xf numFmtId="179" fontId="3" fillId="0" borderId="1" xfId="0" applyNumberFormat="1" applyFont="1" applyBorder="1" applyAlignment="1">
      <alignment horizontal="center" vertical="center" wrapText="1"/>
    </xf>
    <xf numFmtId="178" fontId="0" fillId="0" borderId="1" xfId="0" applyNumberFormat="1" applyFont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178" fontId="2" fillId="0" borderId="0" xfId="0" applyNumberFormat="1" applyFont="1" applyFill="1" applyBorder="1" applyAlignment="1">
      <alignment horizontal="center" vertical="center"/>
    </xf>
    <xf numFmtId="180" fontId="0" fillId="0" borderId="1" xfId="0" applyNumberFormat="1" applyFont="1" applyBorder="1" applyAlignment="1">
      <alignment horizontal="center" vertical="center" wrapText="1"/>
    </xf>
    <xf numFmtId="176" fontId="0" fillId="0" borderId="1" xfId="0" applyNumberFormat="1" applyFont="1" applyBorder="1" applyAlignment="1">
      <alignment horizontal="center" vertical="center" wrapText="1"/>
    </xf>
    <xf numFmtId="178" fontId="5" fillId="0" borderId="1" xfId="0" applyNumberFormat="1" applyFont="1" applyBorder="1" applyAlignment="1">
      <alignment horizontal="center" vertical="center" wrapText="1"/>
    </xf>
    <xf numFmtId="179" fontId="0" fillId="0" borderId="1" xfId="0" applyNumberFormat="1" applyFont="1" applyBorder="1" applyAlignment="1">
      <alignment horizontal="center" vertical="center"/>
    </xf>
    <xf numFmtId="178" fontId="0" fillId="0" borderId="1" xfId="0" applyNumberFormat="1" applyBorder="1" applyAlignment="1">
      <alignment horizontal="center" vertical="center"/>
    </xf>
    <xf numFmtId="179" fontId="0" fillId="0" borderId="1" xfId="0" applyNumberFormat="1" applyBorder="1" applyAlignment="1">
      <alignment horizontal="center" vertical="center"/>
    </xf>
    <xf numFmtId="178" fontId="14" fillId="0" borderId="1" xfId="0" applyNumberFormat="1" applyFont="1" applyBorder="1" applyAlignment="1">
      <alignment horizontal="center" vertical="center"/>
    </xf>
    <xf numFmtId="179" fontId="14" fillId="0" borderId="1" xfId="0" applyNumberFormat="1" applyFont="1" applyBorder="1" applyAlignment="1">
      <alignment horizontal="center" vertical="center"/>
    </xf>
    <xf numFmtId="178" fontId="2" fillId="0" borderId="1" xfId="0" applyNumberFormat="1" applyFont="1" applyBorder="1" applyAlignment="1">
      <alignment horizontal="center" vertical="center"/>
    </xf>
    <xf numFmtId="179" fontId="2" fillId="0" borderId="1" xfId="0" applyNumberFormat="1" applyFont="1" applyBorder="1" applyAlignment="1">
      <alignment horizontal="center" vertical="center"/>
    </xf>
    <xf numFmtId="176" fontId="5" fillId="3" borderId="1" xfId="0" applyNumberFormat="1" applyFont="1" applyFill="1" applyBorder="1" applyAlignment="1">
      <alignment horizontal="center" vertical="center" wrapText="1"/>
    </xf>
    <xf numFmtId="182" fontId="5" fillId="3" borderId="1" xfId="0" applyNumberFormat="1" applyFont="1" applyFill="1" applyBorder="1" applyAlignment="1">
      <alignment horizontal="center" vertical="center" wrapText="1"/>
    </xf>
    <xf numFmtId="178" fontId="5" fillId="3" borderId="1" xfId="0" applyNumberFormat="1" applyFont="1" applyFill="1" applyBorder="1" applyAlignment="1">
      <alignment horizontal="center" vertical="center" wrapText="1"/>
    </xf>
    <xf numFmtId="179" fontId="0" fillId="0" borderId="1" xfId="0" applyNumberFormat="1" applyFont="1" applyBorder="1" applyAlignment="1">
      <alignment vertical="center"/>
    </xf>
    <xf numFmtId="179" fontId="14" fillId="0" borderId="1" xfId="0" applyNumberFormat="1" applyFont="1" applyBorder="1" applyAlignment="1">
      <alignment vertical="center"/>
    </xf>
    <xf numFmtId="179" fontId="3" fillId="0" borderId="1" xfId="0" applyNumberFormat="1" applyFont="1" applyBorder="1" applyAlignment="1">
      <alignment vertical="center"/>
    </xf>
    <xf numFmtId="0" fontId="0" fillId="0" borderId="0" xfId="0" applyAlignment="1">
      <alignment vertical="center"/>
    </xf>
    <xf numFmtId="181" fontId="0" fillId="0" borderId="0" xfId="0" applyNumberFormat="1"/>
    <xf numFmtId="0" fontId="20" fillId="0" borderId="0" xfId="0" applyFont="1" applyAlignment="1">
      <alignment horizontal="center"/>
    </xf>
    <xf numFmtId="0" fontId="0" fillId="0" borderId="1" xfId="0" applyBorder="1" applyAlignment="1">
      <alignment vertical="center" wrapText="1"/>
    </xf>
    <xf numFmtId="0" fontId="0" fillId="0" borderId="2" xfId="0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177" fontId="0" fillId="0" borderId="1" xfId="0" applyNumberFormat="1" applyBorder="1" applyAlignment="1">
      <alignment vertical="center" wrapText="1"/>
    </xf>
    <xf numFmtId="0" fontId="0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0" fillId="0" borderId="4" xfId="0" applyFill="1" applyBorder="1" applyAlignment="1">
      <alignment vertical="center" wrapText="1"/>
    </xf>
    <xf numFmtId="0" fontId="0" fillId="0" borderId="1" xfId="0" applyBorder="1" applyAlignment="1">
      <alignment vertical="center"/>
    </xf>
    <xf numFmtId="181" fontId="0" fillId="0" borderId="4" xfId="0" applyNumberFormat="1" applyFill="1" applyBorder="1" applyAlignment="1">
      <alignment vertical="center" wrapText="1"/>
    </xf>
    <xf numFmtId="179" fontId="0" fillId="0" borderId="1" xfId="0" applyNumberFormat="1" applyBorder="1" applyAlignment="1">
      <alignment vertical="center"/>
    </xf>
    <xf numFmtId="181" fontId="0" fillId="0" borderId="1" xfId="0" applyNumberFormat="1" applyBorder="1" applyAlignment="1">
      <alignment vertical="center"/>
    </xf>
    <xf numFmtId="176" fontId="4" fillId="3" borderId="1" xfId="0" applyNumberFormat="1" applyFont="1" applyFill="1" applyBorder="1" applyAlignment="1">
      <alignment horizontal="center" vertical="center" wrapText="1"/>
    </xf>
    <xf numFmtId="176" fontId="0" fillId="0" borderId="4" xfId="0" applyNumberFormat="1" applyFill="1" applyBorder="1" applyAlignment="1">
      <alignment vertical="center" wrapText="1"/>
    </xf>
    <xf numFmtId="182" fontId="4" fillId="3" borderId="1" xfId="0" applyNumberFormat="1" applyFont="1" applyFill="1" applyBorder="1" applyAlignment="1">
      <alignment horizontal="center" vertical="center" wrapText="1"/>
    </xf>
    <xf numFmtId="178" fontId="4" fillId="3" borderId="1" xfId="0" applyNumberFormat="1" applyFont="1" applyFill="1" applyBorder="1" applyAlignment="1">
      <alignment horizontal="center" vertical="center" wrapText="1"/>
    </xf>
    <xf numFmtId="0" fontId="1" fillId="0" borderId="1" xfId="0" applyFont="1" applyBorder="1" applyAlignment="1">
      <alignment vertical="center"/>
    </xf>
    <xf numFmtId="0" fontId="21" fillId="0" borderId="0" xfId="0" applyFont="1" applyAlignment="1">
      <alignment horizontal="center" vertical="center"/>
    </xf>
    <xf numFmtId="0" fontId="22" fillId="0" borderId="0" xfId="0" applyFont="1" applyBorder="1" applyAlignment="1">
      <alignment horizontal="center" vertical="center"/>
    </xf>
    <xf numFmtId="0" fontId="3" fillId="0" borderId="1" xfId="0" applyFont="1" applyBorder="1" applyAlignment="1">
      <alignment vertical="center"/>
    </xf>
    <xf numFmtId="179" fontId="0" fillId="0" borderId="0" xfId="0" applyNumberFormat="1" applyAlignment="1">
      <alignment vertical="center"/>
    </xf>
    <xf numFmtId="181" fontId="0" fillId="0" borderId="0" xfId="0" applyNumberFormat="1" applyAlignment="1">
      <alignment vertical="center"/>
    </xf>
    <xf numFmtId="176" fontId="0" fillId="0" borderId="0" xfId="0" applyNumberFormat="1" applyAlignment="1">
      <alignment vertical="center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3" xfId="50"/>
  </cellStyles>
  <tableStyles count="0" defaultTableStyle="TableStyleMedium2" defaultPivotStyle="PivotStyleMedium9"/>
  <colors>
    <mruColors>
      <color rgb="00991C03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styles" Target="styles.xml"/><Relationship Id="rId8" Type="http://schemas.openxmlformats.org/officeDocument/2006/relationships/sharedStrings" Target="sharedStrings.xml"/><Relationship Id="rId7" Type="http://schemas.openxmlformats.org/officeDocument/2006/relationships/theme" Target="theme/theme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F137"/>
  <sheetViews>
    <sheetView showZeros="0" workbookViewId="0">
      <pane xSplit="5" ySplit="7" topLeftCell="J117" activePane="bottomRight" state="frozen"/>
      <selection/>
      <selection pane="topRight"/>
      <selection pane="bottomLeft"/>
      <selection pane="bottomRight" activeCell="AQ5" sqref="AQ5:AS5"/>
    </sheetView>
  </sheetViews>
  <sheetFormatPr defaultColWidth="9" defaultRowHeight="13.5"/>
  <cols>
    <col min="1" max="1" width="2.5" hidden="1" customWidth="1"/>
    <col min="2" max="2" width="5.625" hidden="1" customWidth="1"/>
    <col min="3" max="3" width="15.125" customWidth="1"/>
    <col min="4" max="5" width="5.75" hidden="1" customWidth="1"/>
    <col min="6" max="7" width="9.625" customWidth="1"/>
    <col min="8" max="9" width="6.5" customWidth="1"/>
    <col min="10" max="13" width="5.75" customWidth="1"/>
    <col min="14" max="14" width="10.5" customWidth="1"/>
    <col min="15" max="15" width="10.625" customWidth="1"/>
    <col min="16" max="17" width="9.625" customWidth="1"/>
    <col min="18" max="19" width="7.625" hidden="1" customWidth="1"/>
    <col min="20" max="20" width="7.5" customWidth="1"/>
    <col min="21" max="21" width="7.625" customWidth="1"/>
    <col min="22" max="22" width="8.75" customWidth="1"/>
    <col min="23" max="23" width="9.5" customWidth="1"/>
    <col min="24" max="27" width="7.625" hidden="1" customWidth="1"/>
    <col min="28" max="28" width="7.625" customWidth="1"/>
    <col min="29" max="29" width="8.625" customWidth="1"/>
    <col min="30" max="33" width="7.625" hidden="1" customWidth="1"/>
    <col min="34" max="34" width="7.625" customWidth="1"/>
    <col min="35" max="35" width="8.75" customWidth="1"/>
    <col min="36" max="39" width="7.625" hidden="1" customWidth="1"/>
    <col min="40" max="40" width="7.625" customWidth="1"/>
    <col min="41" max="41" width="10.375" customWidth="1"/>
    <col min="42" max="42" width="6" customWidth="1"/>
    <col min="43" max="44" width="8.5" customWidth="1"/>
    <col min="45" max="45" width="9" hidden="1" customWidth="1"/>
    <col min="46" max="46" width="8.5" customWidth="1"/>
    <col min="47" max="47" width="9.75" customWidth="1"/>
    <col min="48" max="48" width="5.875" customWidth="1"/>
    <col min="49" max="49" width="5.625" customWidth="1"/>
    <col min="50" max="50" width="5.125" customWidth="1"/>
    <col min="51" max="51" width="9.125" style="118" customWidth="1"/>
    <col min="52" max="52" width="9.125" style="144" customWidth="1"/>
    <col min="55" max="55" width="9.5" customWidth="1"/>
    <col min="56" max="56" width="8.25" style="1" customWidth="1"/>
    <col min="57" max="57" width="7.5" customWidth="1"/>
    <col min="58" max="58" width="7.75" customWidth="1"/>
    <col min="257" max="257" width="4.625" customWidth="1"/>
    <col min="258" max="258" width="5.75" customWidth="1"/>
    <col min="259" max="259" width="31.625" customWidth="1"/>
    <col min="260" max="300" width="7.625" customWidth="1"/>
    <col min="513" max="513" width="4.625" customWidth="1"/>
    <col min="514" max="514" width="5.75" customWidth="1"/>
    <col min="515" max="515" width="31.625" customWidth="1"/>
    <col min="516" max="556" width="7.625" customWidth="1"/>
    <col min="769" max="769" width="4.625" customWidth="1"/>
    <col min="770" max="770" width="5.75" customWidth="1"/>
    <col min="771" max="771" width="31.625" customWidth="1"/>
    <col min="772" max="812" width="7.625" customWidth="1"/>
    <col min="1025" max="1025" width="4.625" customWidth="1"/>
    <col min="1026" max="1026" width="5.75" customWidth="1"/>
    <col min="1027" max="1027" width="31.625" customWidth="1"/>
    <col min="1028" max="1068" width="7.625" customWidth="1"/>
    <col min="1281" max="1281" width="4.625" customWidth="1"/>
    <col min="1282" max="1282" width="5.75" customWidth="1"/>
    <col min="1283" max="1283" width="31.625" customWidth="1"/>
    <col min="1284" max="1324" width="7.625" customWidth="1"/>
    <col min="1537" max="1537" width="4.625" customWidth="1"/>
    <col min="1538" max="1538" width="5.75" customWidth="1"/>
    <col min="1539" max="1539" width="31.625" customWidth="1"/>
    <col min="1540" max="1580" width="7.625" customWidth="1"/>
    <col min="1793" max="1793" width="4.625" customWidth="1"/>
    <col min="1794" max="1794" width="5.75" customWidth="1"/>
    <col min="1795" max="1795" width="31.625" customWidth="1"/>
    <col min="1796" max="1836" width="7.625" customWidth="1"/>
    <col min="2049" max="2049" width="4.625" customWidth="1"/>
    <col min="2050" max="2050" width="5.75" customWidth="1"/>
    <col min="2051" max="2051" width="31.625" customWidth="1"/>
    <col min="2052" max="2092" width="7.625" customWidth="1"/>
    <col min="2305" max="2305" width="4.625" customWidth="1"/>
    <col min="2306" max="2306" width="5.75" customWidth="1"/>
    <col min="2307" max="2307" width="31.625" customWidth="1"/>
    <col min="2308" max="2348" width="7.625" customWidth="1"/>
    <col min="2561" max="2561" width="4.625" customWidth="1"/>
    <col min="2562" max="2562" width="5.75" customWidth="1"/>
    <col min="2563" max="2563" width="31.625" customWidth="1"/>
    <col min="2564" max="2604" width="7.625" customWidth="1"/>
    <col min="2817" max="2817" width="4.625" customWidth="1"/>
    <col min="2818" max="2818" width="5.75" customWidth="1"/>
    <col min="2819" max="2819" width="31.625" customWidth="1"/>
    <col min="2820" max="2860" width="7.625" customWidth="1"/>
    <col min="3073" max="3073" width="4.625" customWidth="1"/>
    <col min="3074" max="3074" width="5.75" customWidth="1"/>
    <col min="3075" max="3075" width="31.625" customWidth="1"/>
    <col min="3076" max="3116" width="7.625" customWidth="1"/>
    <col min="3329" max="3329" width="4.625" customWidth="1"/>
    <col min="3330" max="3330" width="5.75" customWidth="1"/>
    <col min="3331" max="3331" width="31.625" customWidth="1"/>
    <col min="3332" max="3372" width="7.625" customWidth="1"/>
    <col min="3585" max="3585" width="4.625" customWidth="1"/>
    <col min="3586" max="3586" width="5.75" customWidth="1"/>
    <col min="3587" max="3587" width="31.625" customWidth="1"/>
    <col min="3588" max="3628" width="7.625" customWidth="1"/>
    <col min="3841" max="3841" width="4.625" customWidth="1"/>
    <col min="3842" max="3842" width="5.75" customWidth="1"/>
    <col min="3843" max="3843" width="31.625" customWidth="1"/>
    <col min="3844" max="3884" width="7.625" customWidth="1"/>
    <col min="4097" max="4097" width="4.625" customWidth="1"/>
    <col min="4098" max="4098" width="5.75" customWidth="1"/>
    <col min="4099" max="4099" width="31.625" customWidth="1"/>
    <col min="4100" max="4140" width="7.625" customWidth="1"/>
    <col min="4353" max="4353" width="4.625" customWidth="1"/>
    <col min="4354" max="4354" width="5.75" customWidth="1"/>
    <col min="4355" max="4355" width="31.625" customWidth="1"/>
    <col min="4356" max="4396" width="7.625" customWidth="1"/>
    <col min="4609" max="4609" width="4.625" customWidth="1"/>
    <col min="4610" max="4610" width="5.75" customWidth="1"/>
    <col min="4611" max="4611" width="31.625" customWidth="1"/>
    <col min="4612" max="4652" width="7.625" customWidth="1"/>
    <col min="4865" max="4865" width="4.625" customWidth="1"/>
    <col min="4866" max="4866" width="5.75" customWidth="1"/>
    <col min="4867" max="4867" width="31.625" customWidth="1"/>
    <col min="4868" max="4908" width="7.625" customWidth="1"/>
    <col min="5121" max="5121" width="4.625" customWidth="1"/>
    <col min="5122" max="5122" width="5.75" customWidth="1"/>
    <col min="5123" max="5123" width="31.625" customWidth="1"/>
    <col min="5124" max="5164" width="7.625" customWidth="1"/>
    <col min="5377" max="5377" width="4.625" customWidth="1"/>
    <col min="5378" max="5378" width="5.75" customWidth="1"/>
    <col min="5379" max="5379" width="31.625" customWidth="1"/>
    <col min="5380" max="5420" width="7.625" customWidth="1"/>
    <col min="5633" max="5633" width="4.625" customWidth="1"/>
    <col min="5634" max="5634" width="5.75" customWidth="1"/>
    <col min="5635" max="5635" width="31.625" customWidth="1"/>
    <col min="5636" max="5676" width="7.625" customWidth="1"/>
    <col min="5889" max="5889" width="4.625" customWidth="1"/>
    <col min="5890" max="5890" width="5.75" customWidth="1"/>
    <col min="5891" max="5891" width="31.625" customWidth="1"/>
    <col min="5892" max="5932" width="7.625" customWidth="1"/>
    <col min="6145" max="6145" width="4.625" customWidth="1"/>
    <col min="6146" max="6146" width="5.75" customWidth="1"/>
    <col min="6147" max="6147" width="31.625" customWidth="1"/>
    <col min="6148" max="6188" width="7.625" customWidth="1"/>
    <col min="6401" max="6401" width="4.625" customWidth="1"/>
    <col min="6402" max="6402" width="5.75" customWidth="1"/>
    <col min="6403" max="6403" width="31.625" customWidth="1"/>
    <col min="6404" max="6444" width="7.625" customWidth="1"/>
    <col min="6657" max="6657" width="4.625" customWidth="1"/>
    <col min="6658" max="6658" width="5.75" customWidth="1"/>
    <col min="6659" max="6659" width="31.625" customWidth="1"/>
    <col min="6660" max="6700" width="7.625" customWidth="1"/>
    <col min="6913" max="6913" width="4.625" customWidth="1"/>
    <col min="6914" max="6914" width="5.75" customWidth="1"/>
    <col min="6915" max="6915" width="31.625" customWidth="1"/>
    <col min="6916" max="6956" width="7.625" customWidth="1"/>
    <col min="7169" max="7169" width="4.625" customWidth="1"/>
    <col min="7170" max="7170" width="5.75" customWidth="1"/>
    <col min="7171" max="7171" width="31.625" customWidth="1"/>
    <col min="7172" max="7212" width="7.625" customWidth="1"/>
    <col min="7425" max="7425" width="4.625" customWidth="1"/>
    <col min="7426" max="7426" width="5.75" customWidth="1"/>
    <col min="7427" max="7427" width="31.625" customWidth="1"/>
    <col min="7428" max="7468" width="7.625" customWidth="1"/>
    <col min="7681" max="7681" width="4.625" customWidth="1"/>
    <col min="7682" max="7682" width="5.75" customWidth="1"/>
    <col min="7683" max="7683" width="31.625" customWidth="1"/>
    <col min="7684" max="7724" width="7.625" customWidth="1"/>
    <col min="7937" max="7937" width="4.625" customWidth="1"/>
    <col min="7938" max="7938" width="5.75" customWidth="1"/>
    <col min="7939" max="7939" width="31.625" customWidth="1"/>
    <col min="7940" max="7980" width="7.625" customWidth="1"/>
    <col min="8193" max="8193" width="4.625" customWidth="1"/>
    <col min="8194" max="8194" width="5.75" customWidth="1"/>
    <col min="8195" max="8195" width="31.625" customWidth="1"/>
    <col min="8196" max="8236" width="7.625" customWidth="1"/>
    <col min="8449" max="8449" width="4.625" customWidth="1"/>
    <col min="8450" max="8450" width="5.75" customWidth="1"/>
    <col min="8451" max="8451" width="31.625" customWidth="1"/>
    <col min="8452" max="8492" width="7.625" customWidth="1"/>
    <col min="8705" max="8705" width="4.625" customWidth="1"/>
    <col min="8706" max="8706" width="5.75" customWidth="1"/>
    <col min="8707" max="8707" width="31.625" customWidth="1"/>
    <col min="8708" max="8748" width="7.625" customWidth="1"/>
    <col min="8961" max="8961" width="4.625" customWidth="1"/>
    <col min="8962" max="8962" width="5.75" customWidth="1"/>
    <col min="8963" max="8963" width="31.625" customWidth="1"/>
    <col min="8964" max="9004" width="7.625" customWidth="1"/>
    <col min="9217" max="9217" width="4.625" customWidth="1"/>
    <col min="9218" max="9218" width="5.75" customWidth="1"/>
    <col min="9219" max="9219" width="31.625" customWidth="1"/>
    <col min="9220" max="9260" width="7.625" customWidth="1"/>
    <col min="9473" max="9473" width="4.625" customWidth="1"/>
    <col min="9474" max="9474" width="5.75" customWidth="1"/>
    <col min="9475" max="9475" width="31.625" customWidth="1"/>
    <col min="9476" max="9516" width="7.625" customWidth="1"/>
    <col min="9729" max="9729" width="4.625" customWidth="1"/>
    <col min="9730" max="9730" width="5.75" customWidth="1"/>
    <col min="9731" max="9731" width="31.625" customWidth="1"/>
    <col min="9732" max="9772" width="7.625" customWidth="1"/>
    <col min="9985" max="9985" width="4.625" customWidth="1"/>
    <col min="9986" max="9986" width="5.75" customWidth="1"/>
    <col min="9987" max="9987" width="31.625" customWidth="1"/>
    <col min="9988" max="10028" width="7.625" customWidth="1"/>
    <col min="10241" max="10241" width="4.625" customWidth="1"/>
    <col min="10242" max="10242" width="5.75" customWidth="1"/>
    <col min="10243" max="10243" width="31.625" customWidth="1"/>
    <col min="10244" max="10284" width="7.625" customWidth="1"/>
    <col min="10497" max="10497" width="4.625" customWidth="1"/>
    <col min="10498" max="10498" width="5.75" customWidth="1"/>
    <col min="10499" max="10499" width="31.625" customWidth="1"/>
    <col min="10500" max="10540" width="7.625" customWidth="1"/>
    <col min="10753" max="10753" width="4.625" customWidth="1"/>
    <col min="10754" max="10754" width="5.75" customWidth="1"/>
    <col min="10755" max="10755" width="31.625" customWidth="1"/>
    <col min="10756" max="10796" width="7.625" customWidth="1"/>
    <col min="11009" max="11009" width="4.625" customWidth="1"/>
    <col min="11010" max="11010" width="5.75" customWidth="1"/>
    <col min="11011" max="11011" width="31.625" customWidth="1"/>
    <col min="11012" max="11052" width="7.625" customWidth="1"/>
    <col min="11265" max="11265" width="4.625" customWidth="1"/>
    <col min="11266" max="11266" width="5.75" customWidth="1"/>
    <col min="11267" max="11267" width="31.625" customWidth="1"/>
    <col min="11268" max="11308" width="7.625" customWidth="1"/>
    <col min="11521" max="11521" width="4.625" customWidth="1"/>
    <col min="11522" max="11522" width="5.75" customWidth="1"/>
    <col min="11523" max="11523" width="31.625" customWidth="1"/>
    <col min="11524" max="11564" width="7.625" customWidth="1"/>
    <col min="11777" max="11777" width="4.625" customWidth="1"/>
    <col min="11778" max="11778" width="5.75" customWidth="1"/>
    <col min="11779" max="11779" width="31.625" customWidth="1"/>
    <col min="11780" max="11820" width="7.625" customWidth="1"/>
    <col min="12033" max="12033" width="4.625" customWidth="1"/>
    <col min="12034" max="12034" width="5.75" customWidth="1"/>
    <col min="12035" max="12035" width="31.625" customWidth="1"/>
    <col min="12036" max="12076" width="7.625" customWidth="1"/>
    <col min="12289" max="12289" width="4.625" customWidth="1"/>
    <col min="12290" max="12290" width="5.75" customWidth="1"/>
    <col min="12291" max="12291" width="31.625" customWidth="1"/>
    <col min="12292" max="12332" width="7.625" customWidth="1"/>
    <col min="12545" max="12545" width="4.625" customWidth="1"/>
    <col min="12546" max="12546" width="5.75" customWidth="1"/>
    <col min="12547" max="12547" width="31.625" customWidth="1"/>
    <col min="12548" max="12588" width="7.625" customWidth="1"/>
    <col min="12801" max="12801" width="4.625" customWidth="1"/>
    <col min="12802" max="12802" width="5.75" customWidth="1"/>
    <col min="12803" max="12803" width="31.625" customWidth="1"/>
    <col min="12804" max="12844" width="7.625" customWidth="1"/>
    <col min="13057" max="13057" width="4.625" customWidth="1"/>
    <col min="13058" max="13058" width="5.75" customWidth="1"/>
    <col min="13059" max="13059" width="31.625" customWidth="1"/>
    <col min="13060" max="13100" width="7.625" customWidth="1"/>
    <col min="13313" max="13313" width="4.625" customWidth="1"/>
    <col min="13314" max="13314" width="5.75" customWidth="1"/>
    <col min="13315" max="13315" width="31.625" customWidth="1"/>
    <col min="13316" max="13356" width="7.625" customWidth="1"/>
    <col min="13569" max="13569" width="4.625" customWidth="1"/>
    <col min="13570" max="13570" width="5.75" customWidth="1"/>
    <col min="13571" max="13571" width="31.625" customWidth="1"/>
    <col min="13572" max="13612" width="7.625" customWidth="1"/>
    <col min="13825" max="13825" width="4.625" customWidth="1"/>
    <col min="13826" max="13826" width="5.75" customWidth="1"/>
    <col min="13827" max="13827" width="31.625" customWidth="1"/>
    <col min="13828" max="13868" width="7.625" customWidth="1"/>
    <col min="14081" max="14081" width="4.625" customWidth="1"/>
    <col min="14082" max="14082" width="5.75" customWidth="1"/>
    <col min="14083" max="14083" width="31.625" customWidth="1"/>
    <col min="14084" max="14124" width="7.625" customWidth="1"/>
    <col min="14337" max="14337" width="4.625" customWidth="1"/>
    <col min="14338" max="14338" width="5.75" customWidth="1"/>
    <col min="14339" max="14339" width="31.625" customWidth="1"/>
    <col min="14340" max="14380" width="7.625" customWidth="1"/>
    <col min="14593" max="14593" width="4.625" customWidth="1"/>
    <col min="14594" max="14594" width="5.75" customWidth="1"/>
    <col min="14595" max="14595" width="31.625" customWidth="1"/>
    <col min="14596" max="14636" width="7.625" customWidth="1"/>
    <col min="14849" max="14849" width="4.625" customWidth="1"/>
    <col min="14850" max="14850" width="5.75" customWidth="1"/>
    <col min="14851" max="14851" width="31.625" customWidth="1"/>
    <col min="14852" max="14892" width="7.625" customWidth="1"/>
    <col min="15105" max="15105" width="4.625" customWidth="1"/>
    <col min="15106" max="15106" width="5.75" customWidth="1"/>
    <col min="15107" max="15107" width="31.625" customWidth="1"/>
    <col min="15108" max="15148" width="7.625" customWidth="1"/>
    <col min="15361" max="15361" width="4.625" customWidth="1"/>
    <col min="15362" max="15362" width="5.75" customWidth="1"/>
    <col min="15363" max="15363" width="31.625" customWidth="1"/>
    <col min="15364" max="15404" width="7.625" customWidth="1"/>
    <col min="15617" max="15617" width="4.625" customWidth="1"/>
    <col min="15618" max="15618" width="5.75" customWidth="1"/>
    <col min="15619" max="15619" width="31.625" customWidth="1"/>
    <col min="15620" max="15660" width="7.625" customWidth="1"/>
    <col min="15873" max="15873" width="4.625" customWidth="1"/>
    <col min="15874" max="15874" width="5.75" customWidth="1"/>
    <col min="15875" max="15875" width="31.625" customWidth="1"/>
    <col min="15876" max="15916" width="7.625" customWidth="1"/>
    <col min="16129" max="16129" width="4.625" customWidth="1"/>
    <col min="16130" max="16130" width="5.75" customWidth="1"/>
    <col min="16131" max="16131" width="31.625" customWidth="1"/>
    <col min="16132" max="16172" width="7.625" customWidth="1"/>
  </cols>
  <sheetData>
    <row r="1" ht="25.5" spans="3:3">
      <c r="C1" s="145" t="s">
        <v>0</v>
      </c>
    </row>
    <row r="3" spans="3:3">
      <c r="C3" t="s">
        <v>1</v>
      </c>
    </row>
    <row r="4" spans="3:24">
      <c r="C4" t="s">
        <v>2</v>
      </c>
      <c r="X4" t="s">
        <v>3</v>
      </c>
    </row>
    <row r="5" customHeight="1" spans="1:58">
      <c r="A5" s="42"/>
      <c r="B5" s="42"/>
      <c r="C5" s="146" t="s">
        <v>4</v>
      </c>
      <c r="D5" s="146" t="s">
        <v>5</v>
      </c>
      <c r="E5" s="146" t="s">
        <v>6</v>
      </c>
      <c r="F5" s="146" t="s">
        <v>7</v>
      </c>
      <c r="G5" s="146" t="s">
        <v>8</v>
      </c>
      <c r="H5" s="146" t="s">
        <v>9</v>
      </c>
      <c r="I5" s="146" t="s">
        <v>10</v>
      </c>
      <c r="J5" s="2" t="s">
        <v>11</v>
      </c>
      <c r="K5" s="2"/>
      <c r="L5" s="2"/>
      <c r="M5" s="2"/>
      <c r="N5" s="2" t="s">
        <v>12</v>
      </c>
      <c r="O5" s="2"/>
      <c r="P5" s="2" t="s">
        <v>13</v>
      </c>
      <c r="Q5" s="2"/>
      <c r="R5" s="2" t="s">
        <v>14</v>
      </c>
      <c r="S5" s="2"/>
      <c r="T5" s="2" t="s">
        <v>15</v>
      </c>
      <c r="U5" s="2"/>
      <c r="V5" s="2" t="s">
        <v>16</v>
      </c>
      <c r="W5" s="2"/>
      <c r="X5" s="2"/>
      <c r="Y5" s="2"/>
      <c r="Z5" s="2"/>
      <c r="AA5" s="2"/>
      <c r="AB5" s="2" t="s">
        <v>17</v>
      </c>
      <c r="AC5" s="2"/>
      <c r="AD5" s="2"/>
      <c r="AE5" s="2"/>
      <c r="AF5" s="2"/>
      <c r="AG5" s="2"/>
      <c r="AH5" s="2" t="s">
        <v>18</v>
      </c>
      <c r="AI5" s="2"/>
      <c r="AJ5" s="2" t="s">
        <v>19</v>
      </c>
      <c r="AK5" s="2"/>
      <c r="AL5" s="2" t="s">
        <v>20</v>
      </c>
      <c r="AM5" s="2"/>
      <c r="AN5" s="2" t="s">
        <v>21</v>
      </c>
      <c r="AO5" s="2"/>
      <c r="AP5" s="2" t="s">
        <v>22</v>
      </c>
      <c r="AQ5" s="2" t="s">
        <v>23</v>
      </c>
      <c r="AR5" s="2"/>
      <c r="AS5" s="2"/>
      <c r="AT5" s="13" t="s">
        <v>24</v>
      </c>
      <c r="AU5" s="2" t="s">
        <v>25</v>
      </c>
      <c r="AV5" s="2" t="s">
        <v>26</v>
      </c>
      <c r="AW5" s="2" t="s">
        <v>27</v>
      </c>
      <c r="AX5" s="2" t="s">
        <v>28</v>
      </c>
      <c r="AY5" s="14" t="s">
        <v>29</v>
      </c>
      <c r="AZ5" s="21" t="s">
        <v>30</v>
      </c>
      <c r="BA5" s="20" t="s">
        <v>31</v>
      </c>
      <c r="BB5" s="22" t="s">
        <v>32</v>
      </c>
      <c r="BC5" s="23" t="s">
        <v>33</v>
      </c>
      <c r="BD5" s="157" t="s">
        <v>34</v>
      </c>
      <c r="BE5" s="159" t="s">
        <v>35</v>
      </c>
      <c r="BF5" s="160" t="s">
        <v>36</v>
      </c>
    </row>
    <row r="6" ht="67.5" spans="1:58">
      <c r="A6" s="56" t="s">
        <v>37</v>
      </c>
      <c r="B6" s="56" t="s">
        <v>38</v>
      </c>
      <c r="C6" s="146"/>
      <c r="D6" s="146"/>
      <c r="E6" s="146"/>
      <c r="F6" s="146"/>
      <c r="G6" s="146"/>
      <c r="H6" s="146"/>
      <c r="I6" s="146"/>
      <c r="J6" s="2" t="s">
        <v>39</v>
      </c>
      <c r="K6" s="2" t="s">
        <v>40</v>
      </c>
      <c r="L6" s="2" t="s">
        <v>41</v>
      </c>
      <c r="M6" s="2" t="s">
        <v>42</v>
      </c>
      <c r="N6" s="2" t="s">
        <v>43</v>
      </c>
      <c r="O6" s="2" t="s">
        <v>44</v>
      </c>
      <c r="P6" s="2" t="s">
        <v>45</v>
      </c>
      <c r="Q6" s="2" t="s">
        <v>44</v>
      </c>
      <c r="R6" s="2" t="s">
        <v>46</v>
      </c>
      <c r="S6" s="2" t="s">
        <v>44</v>
      </c>
      <c r="T6" s="2" t="s">
        <v>47</v>
      </c>
      <c r="U6" s="2" t="s">
        <v>44</v>
      </c>
      <c r="V6" s="2" t="s">
        <v>48</v>
      </c>
      <c r="W6" s="2" t="s">
        <v>49</v>
      </c>
      <c r="X6" s="2" t="s">
        <v>50</v>
      </c>
      <c r="Y6" s="2" t="s">
        <v>44</v>
      </c>
      <c r="Z6" s="2" t="s">
        <v>51</v>
      </c>
      <c r="AA6" s="2" t="s">
        <v>44</v>
      </c>
      <c r="AB6" s="2" t="s">
        <v>48</v>
      </c>
      <c r="AC6" s="2" t="s">
        <v>49</v>
      </c>
      <c r="AD6" s="2" t="s">
        <v>52</v>
      </c>
      <c r="AE6" s="2" t="s">
        <v>44</v>
      </c>
      <c r="AF6" s="2" t="s">
        <v>51</v>
      </c>
      <c r="AG6" s="2" t="s">
        <v>44</v>
      </c>
      <c r="AH6" s="2" t="s">
        <v>53</v>
      </c>
      <c r="AI6" s="2" t="s">
        <v>44</v>
      </c>
      <c r="AJ6" s="2" t="s">
        <v>45</v>
      </c>
      <c r="AK6" s="2" t="s">
        <v>44</v>
      </c>
      <c r="AL6" s="2" t="s">
        <v>54</v>
      </c>
      <c r="AM6" s="2" t="s">
        <v>44</v>
      </c>
      <c r="AN6" s="2" t="s">
        <v>55</v>
      </c>
      <c r="AO6" s="2" t="s">
        <v>44</v>
      </c>
      <c r="AP6" s="2"/>
      <c r="AQ6" s="2" t="s">
        <v>56</v>
      </c>
      <c r="AR6" s="2" t="s">
        <v>57</v>
      </c>
      <c r="AS6" s="2" t="s">
        <v>58</v>
      </c>
      <c r="AT6" s="16"/>
      <c r="AU6" s="2"/>
      <c r="AV6" s="2"/>
      <c r="AW6" s="2"/>
      <c r="AX6" s="2"/>
      <c r="AY6" s="17"/>
      <c r="AZ6" s="25"/>
      <c r="BA6" s="24"/>
      <c r="BB6" s="26"/>
      <c r="BC6" s="23"/>
      <c r="BD6" s="157"/>
      <c r="BE6" s="159"/>
      <c r="BF6" s="160"/>
    </row>
    <row r="7" spans="1:58">
      <c r="A7" s="40"/>
      <c r="B7" s="40"/>
      <c r="C7" s="147" t="s">
        <v>59</v>
      </c>
      <c r="D7" s="147" t="s">
        <v>60</v>
      </c>
      <c r="E7" s="147">
        <v>1</v>
      </c>
      <c r="F7" s="147">
        <v>2</v>
      </c>
      <c r="G7" s="147">
        <v>3</v>
      </c>
      <c r="H7" s="147">
        <v>4</v>
      </c>
      <c r="I7" s="147">
        <v>5</v>
      </c>
      <c r="J7" s="147">
        <v>6</v>
      </c>
      <c r="K7" s="147">
        <v>7</v>
      </c>
      <c r="L7" s="147">
        <v>8</v>
      </c>
      <c r="M7" s="147">
        <v>9</v>
      </c>
      <c r="N7" s="147">
        <v>10</v>
      </c>
      <c r="O7" s="147">
        <v>11</v>
      </c>
      <c r="P7" s="147">
        <v>12</v>
      </c>
      <c r="Q7" s="147">
        <v>13</v>
      </c>
      <c r="R7" s="147">
        <v>14</v>
      </c>
      <c r="S7" s="147">
        <v>15</v>
      </c>
      <c r="T7" s="147">
        <v>16</v>
      </c>
      <c r="U7" s="147">
        <v>17</v>
      </c>
      <c r="V7" s="147">
        <v>18</v>
      </c>
      <c r="W7" s="147">
        <v>19</v>
      </c>
      <c r="X7" s="147">
        <v>20</v>
      </c>
      <c r="Y7" s="147">
        <v>21</v>
      </c>
      <c r="Z7" s="147">
        <v>22</v>
      </c>
      <c r="AA7" s="147">
        <v>23</v>
      </c>
      <c r="AB7" s="147">
        <v>24</v>
      </c>
      <c r="AC7" s="147">
        <v>25</v>
      </c>
      <c r="AD7" s="147">
        <v>26</v>
      </c>
      <c r="AE7" s="147">
        <v>27</v>
      </c>
      <c r="AF7" s="147">
        <v>28</v>
      </c>
      <c r="AG7" s="147">
        <v>29</v>
      </c>
      <c r="AH7" s="147">
        <v>30</v>
      </c>
      <c r="AI7" s="147">
        <v>31</v>
      </c>
      <c r="AJ7" s="147">
        <v>32</v>
      </c>
      <c r="AK7" s="147">
        <v>33</v>
      </c>
      <c r="AL7" s="147">
        <v>34</v>
      </c>
      <c r="AM7" s="147">
        <v>35</v>
      </c>
      <c r="AN7" s="147">
        <v>36</v>
      </c>
      <c r="AO7" s="147">
        <v>37</v>
      </c>
      <c r="AP7" s="147">
        <v>38</v>
      </c>
      <c r="AQ7" s="147">
        <v>39</v>
      </c>
      <c r="AR7" s="147">
        <v>40</v>
      </c>
      <c r="AS7" s="147">
        <v>41</v>
      </c>
      <c r="AT7" s="152">
        <v>41</v>
      </c>
      <c r="AU7" s="152">
        <v>42</v>
      </c>
      <c r="AV7" s="152">
        <v>43</v>
      </c>
      <c r="AW7" s="152">
        <v>44</v>
      </c>
      <c r="AX7" s="152">
        <v>45</v>
      </c>
      <c r="AY7" s="152">
        <v>46</v>
      </c>
      <c r="AZ7" s="154">
        <v>47</v>
      </c>
      <c r="BA7" s="152">
        <v>48</v>
      </c>
      <c r="BB7" s="152">
        <v>49</v>
      </c>
      <c r="BC7" s="152">
        <v>50</v>
      </c>
      <c r="BD7" s="158">
        <v>53</v>
      </c>
      <c r="BE7" s="152">
        <v>51</v>
      </c>
      <c r="BF7" s="152">
        <v>52</v>
      </c>
    </row>
    <row r="8" spans="1:58">
      <c r="A8" s="42">
        <v>2</v>
      </c>
      <c r="B8" s="42">
        <v>1022</v>
      </c>
      <c r="C8" s="148" t="s">
        <v>61</v>
      </c>
      <c r="D8" s="149">
        <v>34</v>
      </c>
      <c r="E8" s="146" t="s">
        <v>62</v>
      </c>
      <c r="F8" s="146" t="s">
        <v>63</v>
      </c>
      <c r="G8" s="146" t="s">
        <v>64</v>
      </c>
      <c r="H8" s="146" t="s">
        <v>65</v>
      </c>
      <c r="I8" s="146" t="s">
        <v>66</v>
      </c>
      <c r="J8" s="146" t="s">
        <v>62</v>
      </c>
      <c r="K8" s="146" t="s">
        <v>67</v>
      </c>
      <c r="L8" s="146" t="s">
        <v>62</v>
      </c>
      <c r="M8" s="146" t="s">
        <v>67</v>
      </c>
      <c r="N8" s="146" t="s">
        <v>68</v>
      </c>
      <c r="O8" s="146" t="s">
        <v>69</v>
      </c>
      <c r="P8" s="146" t="s">
        <v>70</v>
      </c>
      <c r="Q8" s="146" t="s">
        <v>71</v>
      </c>
      <c r="R8" s="146" t="s">
        <v>72</v>
      </c>
      <c r="S8" s="146" t="s">
        <v>72</v>
      </c>
      <c r="T8" s="146" t="s">
        <v>72</v>
      </c>
      <c r="U8" s="146" t="s">
        <v>72</v>
      </c>
      <c r="V8" s="146" t="s">
        <v>72</v>
      </c>
      <c r="W8" s="146" t="s">
        <v>72</v>
      </c>
      <c r="X8" s="146" t="s">
        <v>72</v>
      </c>
      <c r="Y8" s="146" t="s">
        <v>72</v>
      </c>
      <c r="Z8" s="146" t="s">
        <v>72</v>
      </c>
      <c r="AA8" s="146" t="s">
        <v>72</v>
      </c>
      <c r="AB8" s="146" t="s">
        <v>73</v>
      </c>
      <c r="AC8" s="146" t="s">
        <v>74</v>
      </c>
      <c r="AD8" s="146" t="s">
        <v>73</v>
      </c>
      <c r="AE8" s="146" t="s">
        <v>74</v>
      </c>
      <c r="AF8" s="146" t="s">
        <v>72</v>
      </c>
      <c r="AG8" s="146" t="s">
        <v>72</v>
      </c>
      <c r="AH8" s="146" t="s">
        <v>75</v>
      </c>
      <c r="AI8" s="146" t="s">
        <v>76</v>
      </c>
      <c r="AJ8" s="146" t="s">
        <v>72</v>
      </c>
      <c r="AK8" s="146" t="s">
        <v>72</v>
      </c>
      <c r="AL8" s="146" t="s">
        <v>72</v>
      </c>
      <c r="AM8" s="146" t="s">
        <v>72</v>
      </c>
      <c r="AN8" s="146" t="s">
        <v>77</v>
      </c>
      <c r="AO8" s="146" t="s">
        <v>78</v>
      </c>
      <c r="AP8" s="146" t="s">
        <v>67</v>
      </c>
      <c r="AQ8" s="146" t="s">
        <v>72</v>
      </c>
      <c r="AR8" s="146" t="s">
        <v>72</v>
      </c>
      <c r="AS8" s="146" t="s">
        <v>72</v>
      </c>
      <c r="AT8" s="28">
        <f t="shared" ref="AT8:AT39" si="0">N8*0.000288+T8*0.00129971+V8*0.001074122+AB8*0.001253106+AH8*0.0017143+AN8</f>
        <v>43.98952534602</v>
      </c>
      <c r="AU8" s="153" t="str">
        <f t="shared" ref="AU8:AU39" si="1">G8</f>
        <v>5430.00</v>
      </c>
      <c r="AV8" s="153" t="str">
        <f t="shared" ref="AV8:AV39" si="2">H8</f>
        <v>482</v>
      </c>
      <c r="AW8" s="153" t="str">
        <f t="shared" ref="AW8:AW39" si="3">I8</f>
        <v>73</v>
      </c>
      <c r="AX8" s="153" t="str">
        <f t="shared" ref="AX8:AX39" si="4">J8</f>
        <v>1</v>
      </c>
      <c r="AY8" s="155">
        <v>46.000496</v>
      </c>
      <c r="AZ8" s="156">
        <v>7298</v>
      </c>
      <c r="BA8" s="28">
        <f>(AT8-AY8)*100/AY8</f>
        <v>-4.37162819718292</v>
      </c>
      <c r="BB8" s="28">
        <f>(P8-AZ8)*100/AZ8</f>
        <v>5.27541792271855</v>
      </c>
      <c r="BC8" s="29">
        <f t="shared" ref="BC8:BC20" si="5">N8/H8</f>
        <v>266.534709543568</v>
      </c>
      <c r="BD8" s="36">
        <f t="shared" ref="BD8:BD20" si="6">P8/H8</f>
        <v>15.9398340248963</v>
      </c>
      <c r="BE8" s="29">
        <f t="shared" ref="BE8:BE20" si="7">AT8*1000/G8</f>
        <v>8.10120172118232</v>
      </c>
      <c r="BF8" s="29">
        <f>AT8/H8*1000</f>
        <v>91.2645754066805</v>
      </c>
    </row>
    <row r="9" ht="27" spans="1:58">
      <c r="A9" s="42">
        <v>2</v>
      </c>
      <c r="B9" s="42">
        <v>1021</v>
      </c>
      <c r="C9" s="146" t="s">
        <v>79</v>
      </c>
      <c r="D9" s="149">
        <v>117</v>
      </c>
      <c r="E9" s="146" t="s">
        <v>62</v>
      </c>
      <c r="F9" s="146" t="s">
        <v>80</v>
      </c>
      <c r="G9" s="146" t="s">
        <v>81</v>
      </c>
      <c r="H9" s="146" t="s">
        <v>82</v>
      </c>
      <c r="I9" s="146" t="s">
        <v>83</v>
      </c>
      <c r="J9" s="146" t="s">
        <v>62</v>
      </c>
      <c r="K9" s="146" t="s">
        <v>62</v>
      </c>
      <c r="L9" s="146" t="s">
        <v>67</v>
      </c>
      <c r="M9" s="146" t="s">
        <v>67</v>
      </c>
      <c r="N9" s="146" t="s">
        <v>84</v>
      </c>
      <c r="O9" s="146" t="s">
        <v>85</v>
      </c>
      <c r="P9" s="146" t="s">
        <v>86</v>
      </c>
      <c r="Q9" s="146" t="s">
        <v>87</v>
      </c>
      <c r="R9" s="146" t="s">
        <v>72</v>
      </c>
      <c r="S9" s="146" t="s">
        <v>72</v>
      </c>
      <c r="T9" s="146" t="s">
        <v>72</v>
      </c>
      <c r="U9" s="146" t="s">
        <v>72</v>
      </c>
      <c r="V9" s="146" t="s">
        <v>88</v>
      </c>
      <c r="W9" s="146" t="s">
        <v>89</v>
      </c>
      <c r="X9" s="146" t="s">
        <v>88</v>
      </c>
      <c r="Y9" s="146" t="s">
        <v>89</v>
      </c>
      <c r="Z9" s="146" t="s">
        <v>72</v>
      </c>
      <c r="AA9" s="146" t="s">
        <v>72</v>
      </c>
      <c r="AB9" s="146" t="s">
        <v>72</v>
      </c>
      <c r="AC9" s="146" t="s">
        <v>72</v>
      </c>
      <c r="AD9" s="146" t="s">
        <v>72</v>
      </c>
      <c r="AE9" s="146" t="s">
        <v>72</v>
      </c>
      <c r="AF9" s="146" t="s">
        <v>72</v>
      </c>
      <c r="AG9" s="146" t="s">
        <v>72</v>
      </c>
      <c r="AH9" s="146" t="s">
        <v>90</v>
      </c>
      <c r="AI9" s="146" t="s">
        <v>91</v>
      </c>
      <c r="AJ9" s="146" t="s">
        <v>92</v>
      </c>
      <c r="AK9" s="146" t="s">
        <v>92</v>
      </c>
      <c r="AL9" s="146" t="s">
        <v>72</v>
      </c>
      <c r="AM9" s="146" t="s">
        <v>72</v>
      </c>
      <c r="AN9" s="146" t="s">
        <v>93</v>
      </c>
      <c r="AO9" s="146" t="s">
        <v>94</v>
      </c>
      <c r="AP9" s="146" t="s">
        <v>67</v>
      </c>
      <c r="AQ9" s="146" t="s">
        <v>72</v>
      </c>
      <c r="AR9" s="146" t="s">
        <v>72</v>
      </c>
      <c r="AS9" s="146" t="s">
        <v>72</v>
      </c>
      <c r="AT9" s="28">
        <f t="shared" si="0"/>
        <v>55.73906527828</v>
      </c>
      <c r="AU9" s="153" t="str">
        <f t="shared" si="1"/>
        <v>7128.00</v>
      </c>
      <c r="AV9" s="153" t="str">
        <f t="shared" si="2"/>
        <v>894</v>
      </c>
      <c r="AW9" s="153" t="str">
        <f t="shared" si="3"/>
        <v>97</v>
      </c>
      <c r="AX9" s="153" t="str">
        <f t="shared" si="4"/>
        <v>1</v>
      </c>
      <c r="AY9" s="155">
        <v>70.50576</v>
      </c>
      <c r="AZ9" s="156">
        <v>8926</v>
      </c>
      <c r="BA9" s="28">
        <f t="shared" ref="BA9:BA72" si="8">(AT9-AY9)*100/AY9</f>
        <v>-20.9439551062495</v>
      </c>
      <c r="BB9" s="28">
        <f t="shared" ref="BB9:BB72" si="9">(P9-AZ9)*100/AZ9</f>
        <v>49.0615057136455</v>
      </c>
      <c r="BC9" s="29">
        <f t="shared" si="5"/>
        <v>197.862214765101</v>
      </c>
      <c r="BD9" s="36">
        <f t="shared" si="6"/>
        <v>14.882807606264</v>
      </c>
      <c r="BE9" s="29">
        <f t="shared" si="7"/>
        <v>7.81973418606622</v>
      </c>
      <c r="BF9" s="29">
        <f t="shared" ref="BF9:BF72" si="10">AT9/H9*1000</f>
        <v>62.3479477385682</v>
      </c>
    </row>
    <row r="10" spans="1:58">
      <c r="A10" s="42">
        <v>9</v>
      </c>
      <c r="B10" s="42">
        <v>1029</v>
      </c>
      <c r="C10" s="148" t="s">
        <v>95</v>
      </c>
      <c r="D10" s="149">
        <v>53</v>
      </c>
      <c r="E10" s="146" t="s">
        <v>62</v>
      </c>
      <c r="F10" s="146" t="s">
        <v>96</v>
      </c>
      <c r="G10" s="146" t="s">
        <v>96</v>
      </c>
      <c r="H10" s="146" t="s">
        <v>97</v>
      </c>
      <c r="I10" s="146" t="s">
        <v>98</v>
      </c>
      <c r="J10" s="146" t="s">
        <v>62</v>
      </c>
      <c r="K10" s="146" t="s">
        <v>62</v>
      </c>
      <c r="L10" s="146" t="s">
        <v>67</v>
      </c>
      <c r="M10" s="146" t="s">
        <v>62</v>
      </c>
      <c r="N10" s="146" t="s">
        <v>99</v>
      </c>
      <c r="O10" s="146" t="s">
        <v>100</v>
      </c>
      <c r="P10" s="146" t="s">
        <v>101</v>
      </c>
      <c r="Q10" s="146" t="s">
        <v>102</v>
      </c>
      <c r="R10" s="146" t="s">
        <v>72</v>
      </c>
      <c r="S10" s="146" t="s">
        <v>72</v>
      </c>
      <c r="T10" s="146" t="s">
        <v>72</v>
      </c>
      <c r="U10" s="146" t="s">
        <v>72</v>
      </c>
      <c r="V10" s="146" t="s">
        <v>103</v>
      </c>
      <c r="W10" s="146" t="s">
        <v>104</v>
      </c>
      <c r="X10" s="146" t="s">
        <v>103</v>
      </c>
      <c r="Y10" s="146" t="s">
        <v>104</v>
      </c>
      <c r="Z10" s="146" t="s">
        <v>72</v>
      </c>
      <c r="AA10" s="146" t="s">
        <v>72</v>
      </c>
      <c r="AB10" s="146" t="s">
        <v>72</v>
      </c>
      <c r="AC10" s="146" t="s">
        <v>72</v>
      </c>
      <c r="AD10" s="146" t="s">
        <v>72</v>
      </c>
      <c r="AE10" s="146" t="s">
        <v>72</v>
      </c>
      <c r="AF10" s="146" t="s">
        <v>72</v>
      </c>
      <c r="AG10" s="146" t="s">
        <v>72</v>
      </c>
      <c r="AH10" s="146" t="s">
        <v>72</v>
      </c>
      <c r="AI10" s="146" t="s">
        <v>72</v>
      </c>
      <c r="AJ10" s="146" t="s">
        <v>72</v>
      </c>
      <c r="AK10" s="146" t="s">
        <v>72</v>
      </c>
      <c r="AL10" s="146" t="s">
        <v>72</v>
      </c>
      <c r="AM10" s="146" t="s">
        <v>72</v>
      </c>
      <c r="AN10" s="146" t="s">
        <v>72</v>
      </c>
      <c r="AO10" s="146" t="s">
        <v>72</v>
      </c>
      <c r="AP10" s="146" t="s">
        <v>67</v>
      </c>
      <c r="AQ10" s="146" t="s">
        <v>72</v>
      </c>
      <c r="AR10" s="146" t="s">
        <v>72</v>
      </c>
      <c r="AS10" s="146" t="s">
        <v>72</v>
      </c>
      <c r="AT10" s="28">
        <f t="shared" si="0"/>
        <v>13.647846436</v>
      </c>
      <c r="AU10" s="153" t="str">
        <f t="shared" si="1"/>
        <v>3024.00</v>
      </c>
      <c r="AV10" s="153" t="str">
        <f t="shared" si="2"/>
        <v>18</v>
      </c>
      <c r="AW10" s="153" t="str">
        <f t="shared" si="3"/>
        <v>14</v>
      </c>
      <c r="AX10" s="153" t="str">
        <f t="shared" si="4"/>
        <v>1</v>
      </c>
      <c r="AY10" s="155">
        <v>12.9981</v>
      </c>
      <c r="AZ10" s="156">
        <v>1689</v>
      </c>
      <c r="BA10" s="28">
        <f t="shared" si="8"/>
        <v>4.99878009862982</v>
      </c>
      <c r="BB10" s="28">
        <f t="shared" si="9"/>
        <v>-21.432800473653</v>
      </c>
      <c r="BC10" s="29">
        <f t="shared" si="5"/>
        <v>2438.33333333333</v>
      </c>
      <c r="BD10" s="36">
        <f t="shared" si="6"/>
        <v>73.7222222222222</v>
      </c>
      <c r="BE10" s="29">
        <f t="shared" si="7"/>
        <v>4.51317673148148</v>
      </c>
      <c r="BF10" s="29">
        <f t="shared" si="10"/>
        <v>758.213690888889</v>
      </c>
    </row>
    <row r="11" spans="1:58">
      <c r="A11" s="42">
        <v>3</v>
      </c>
      <c r="B11" s="42">
        <v>1021</v>
      </c>
      <c r="C11" s="146" t="s">
        <v>105</v>
      </c>
      <c r="D11" s="149">
        <v>18</v>
      </c>
      <c r="E11" s="146" t="s">
        <v>62</v>
      </c>
      <c r="F11" s="146" t="s">
        <v>106</v>
      </c>
      <c r="G11" s="146" t="s">
        <v>107</v>
      </c>
      <c r="H11" s="146" t="s">
        <v>108</v>
      </c>
      <c r="I11" s="146" t="s">
        <v>109</v>
      </c>
      <c r="J11" s="146" t="s">
        <v>67</v>
      </c>
      <c r="K11" s="146" t="s">
        <v>67</v>
      </c>
      <c r="L11" s="146" t="s">
        <v>67</v>
      </c>
      <c r="M11" s="146" t="s">
        <v>67</v>
      </c>
      <c r="N11" s="146" t="s">
        <v>110</v>
      </c>
      <c r="O11" s="146" t="s">
        <v>111</v>
      </c>
      <c r="P11" s="146" t="s">
        <v>112</v>
      </c>
      <c r="Q11" s="146" t="s">
        <v>113</v>
      </c>
      <c r="R11" s="146" t="s">
        <v>72</v>
      </c>
      <c r="S11" s="146" t="s">
        <v>72</v>
      </c>
      <c r="T11" s="146" t="s">
        <v>72</v>
      </c>
      <c r="U11" s="146" t="s">
        <v>72</v>
      </c>
      <c r="V11" s="146" t="s">
        <v>72</v>
      </c>
      <c r="W11" s="146" t="s">
        <v>72</v>
      </c>
      <c r="X11" s="146" t="s">
        <v>72</v>
      </c>
      <c r="Y11" s="146" t="s">
        <v>72</v>
      </c>
      <c r="Z11" s="146" t="s">
        <v>72</v>
      </c>
      <c r="AA11" s="146" t="s">
        <v>72</v>
      </c>
      <c r="AB11" s="146" t="s">
        <v>72</v>
      </c>
      <c r="AC11" s="146" t="s">
        <v>72</v>
      </c>
      <c r="AD11" s="146" t="s">
        <v>72</v>
      </c>
      <c r="AE11" s="146" t="s">
        <v>72</v>
      </c>
      <c r="AF11" s="146" t="s">
        <v>72</v>
      </c>
      <c r="AG11" s="146" t="s">
        <v>72</v>
      </c>
      <c r="AH11" s="146" t="s">
        <v>72</v>
      </c>
      <c r="AI11" s="146" t="s">
        <v>72</v>
      </c>
      <c r="AJ11" s="146" t="s">
        <v>92</v>
      </c>
      <c r="AK11" s="146" t="s">
        <v>92</v>
      </c>
      <c r="AL11" s="146" t="s">
        <v>72</v>
      </c>
      <c r="AM11" s="146" t="s">
        <v>72</v>
      </c>
      <c r="AN11" s="146" t="s">
        <v>114</v>
      </c>
      <c r="AO11" s="146" t="s">
        <v>115</v>
      </c>
      <c r="AP11" s="146" t="s">
        <v>67</v>
      </c>
      <c r="AQ11" s="146" t="s">
        <v>72</v>
      </c>
      <c r="AR11" s="146" t="s">
        <v>72</v>
      </c>
      <c r="AS11" s="146" t="s">
        <v>72</v>
      </c>
      <c r="AT11" s="28">
        <f t="shared" si="0"/>
        <v>26.39128</v>
      </c>
      <c r="AU11" s="153" t="str">
        <f t="shared" si="1"/>
        <v>2639.00</v>
      </c>
      <c r="AV11" s="153" t="str">
        <f t="shared" si="2"/>
        <v>278</v>
      </c>
      <c r="AW11" s="153" t="str">
        <f t="shared" si="3"/>
        <v>34</v>
      </c>
      <c r="AX11" s="153" t="str">
        <f t="shared" si="4"/>
        <v>0</v>
      </c>
      <c r="AY11" s="155">
        <v>26.337</v>
      </c>
      <c r="AZ11" s="156">
        <v>2865</v>
      </c>
      <c r="BA11" s="28">
        <f t="shared" si="8"/>
        <v>0.206097885104627</v>
      </c>
      <c r="BB11" s="28">
        <f t="shared" si="9"/>
        <v>3.90924956369983</v>
      </c>
      <c r="BC11" s="29">
        <f t="shared" si="5"/>
        <v>294.280575539568</v>
      </c>
      <c r="BD11" s="36">
        <f t="shared" si="6"/>
        <v>10.7086330935252</v>
      </c>
      <c r="BE11" s="29">
        <f t="shared" si="7"/>
        <v>10.0004850322092</v>
      </c>
      <c r="BF11" s="29">
        <f t="shared" si="10"/>
        <v>94.9326618705036</v>
      </c>
    </row>
    <row r="12" spans="1:58">
      <c r="A12" s="42">
        <v>1</v>
      </c>
      <c r="B12" s="42">
        <v>1021</v>
      </c>
      <c r="C12" s="146" t="s">
        <v>116</v>
      </c>
      <c r="D12" s="149">
        <v>31</v>
      </c>
      <c r="E12" s="146" t="s">
        <v>62</v>
      </c>
      <c r="F12" s="146" t="s">
        <v>117</v>
      </c>
      <c r="G12" s="146" t="s">
        <v>118</v>
      </c>
      <c r="H12" s="146" t="s">
        <v>119</v>
      </c>
      <c r="I12" s="146" t="s">
        <v>120</v>
      </c>
      <c r="J12" s="146" t="s">
        <v>121</v>
      </c>
      <c r="K12" s="146" t="s">
        <v>62</v>
      </c>
      <c r="L12" s="146" t="s">
        <v>67</v>
      </c>
      <c r="M12" s="146" t="s">
        <v>121</v>
      </c>
      <c r="N12" s="146" t="s">
        <v>122</v>
      </c>
      <c r="O12" s="146" t="s">
        <v>123</v>
      </c>
      <c r="P12" s="146" t="s">
        <v>124</v>
      </c>
      <c r="Q12" s="146" t="s">
        <v>125</v>
      </c>
      <c r="R12" s="146" t="s">
        <v>72</v>
      </c>
      <c r="S12" s="146" t="s">
        <v>72</v>
      </c>
      <c r="T12" s="146" t="s">
        <v>72</v>
      </c>
      <c r="U12" s="146" t="s">
        <v>72</v>
      </c>
      <c r="V12" s="146" t="s">
        <v>126</v>
      </c>
      <c r="W12" s="146" t="s">
        <v>127</v>
      </c>
      <c r="X12" s="146" t="s">
        <v>126</v>
      </c>
      <c r="Y12" s="146" t="s">
        <v>127</v>
      </c>
      <c r="Z12" s="146" t="s">
        <v>72</v>
      </c>
      <c r="AA12" s="146" t="s">
        <v>72</v>
      </c>
      <c r="AB12" s="146" t="s">
        <v>72</v>
      </c>
      <c r="AC12" s="146" t="s">
        <v>72</v>
      </c>
      <c r="AD12" s="146" t="s">
        <v>72</v>
      </c>
      <c r="AE12" s="146" t="s">
        <v>72</v>
      </c>
      <c r="AF12" s="146" t="s">
        <v>72</v>
      </c>
      <c r="AG12" s="146" t="s">
        <v>72</v>
      </c>
      <c r="AH12" s="146" t="s">
        <v>72</v>
      </c>
      <c r="AI12" s="146" t="s">
        <v>72</v>
      </c>
      <c r="AJ12" s="146" t="s">
        <v>92</v>
      </c>
      <c r="AK12" s="146" t="s">
        <v>92</v>
      </c>
      <c r="AL12" s="146" t="s">
        <v>72</v>
      </c>
      <c r="AM12" s="146" t="s">
        <v>72</v>
      </c>
      <c r="AN12" s="146" t="s">
        <v>128</v>
      </c>
      <c r="AO12" s="146" t="s">
        <v>129</v>
      </c>
      <c r="AP12" s="146" t="s">
        <v>121</v>
      </c>
      <c r="AQ12" s="146" t="s">
        <v>72</v>
      </c>
      <c r="AR12" s="146" t="s">
        <v>72</v>
      </c>
      <c r="AS12" s="146" t="s">
        <v>72</v>
      </c>
      <c r="AT12" s="28">
        <f t="shared" si="0"/>
        <v>56.4583442196</v>
      </c>
      <c r="AU12" s="153" t="str">
        <f t="shared" si="1"/>
        <v>24014.00</v>
      </c>
      <c r="AV12" s="153" t="str">
        <f t="shared" si="2"/>
        <v>468</v>
      </c>
      <c r="AW12" s="153" t="str">
        <f t="shared" si="3"/>
        <v>124</v>
      </c>
      <c r="AX12" s="153" t="str">
        <f t="shared" si="4"/>
        <v>2</v>
      </c>
      <c r="AY12" s="155">
        <v>61.80506</v>
      </c>
      <c r="AZ12" s="156">
        <v>65935</v>
      </c>
      <c r="BA12" s="28">
        <f t="shared" si="8"/>
        <v>-8.65093534477597</v>
      </c>
      <c r="BB12" s="28">
        <f t="shared" si="9"/>
        <v>-17.0925911882915</v>
      </c>
      <c r="BC12" s="29">
        <f t="shared" si="5"/>
        <v>383.076923076923</v>
      </c>
      <c r="BD12" s="36">
        <f t="shared" si="6"/>
        <v>116.805555555556</v>
      </c>
      <c r="BE12" s="29">
        <f t="shared" si="7"/>
        <v>2.35105955774132</v>
      </c>
      <c r="BF12" s="29">
        <f t="shared" si="10"/>
        <v>120.637487648718</v>
      </c>
    </row>
    <row r="13" ht="27" spans="1:58">
      <c r="A13" s="42">
        <v>2</v>
      </c>
      <c r="B13" s="42">
        <v>1023</v>
      </c>
      <c r="C13" s="146" t="s">
        <v>130</v>
      </c>
      <c r="D13" s="149">
        <v>65</v>
      </c>
      <c r="E13" s="146" t="s">
        <v>62</v>
      </c>
      <c r="F13" s="146" t="s">
        <v>131</v>
      </c>
      <c r="G13" s="146" t="s">
        <v>132</v>
      </c>
      <c r="H13" s="146" t="s">
        <v>133</v>
      </c>
      <c r="I13" s="146" t="s">
        <v>134</v>
      </c>
      <c r="J13" s="146" t="s">
        <v>62</v>
      </c>
      <c r="K13" s="146" t="s">
        <v>62</v>
      </c>
      <c r="L13" s="146" t="s">
        <v>67</v>
      </c>
      <c r="M13" s="146" t="s">
        <v>67</v>
      </c>
      <c r="N13" s="146" t="s">
        <v>135</v>
      </c>
      <c r="O13" s="146" t="s">
        <v>136</v>
      </c>
      <c r="P13" s="146" t="s">
        <v>137</v>
      </c>
      <c r="Q13" s="146" t="s">
        <v>138</v>
      </c>
      <c r="R13" s="146" t="s">
        <v>72</v>
      </c>
      <c r="S13" s="146" t="s">
        <v>72</v>
      </c>
      <c r="T13" s="146" t="s">
        <v>72</v>
      </c>
      <c r="U13" s="146" t="s">
        <v>72</v>
      </c>
      <c r="V13" s="146" t="s">
        <v>139</v>
      </c>
      <c r="W13" s="146" t="s">
        <v>140</v>
      </c>
      <c r="X13" s="146" t="s">
        <v>139</v>
      </c>
      <c r="Y13" s="146" t="s">
        <v>140</v>
      </c>
      <c r="Z13" s="146" t="s">
        <v>72</v>
      </c>
      <c r="AA13" s="146" t="s">
        <v>72</v>
      </c>
      <c r="AB13" s="146" t="s">
        <v>72</v>
      </c>
      <c r="AC13" s="146" t="s">
        <v>72</v>
      </c>
      <c r="AD13" s="146" t="s">
        <v>72</v>
      </c>
      <c r="AE13" s="146" t="s">
        <v>72</v>
      </c>
      <c r="AF13" s="146" t="s">
        <v>72</v>
      </c>
      <c r="AG13" s="146" t="s">
        <v>72</v>
      </c>
      <c r="AH13" s="146" t="s">
        <v>141</v>
      </c>
      <c r="AI13" s="146" t="s">
        <v>142</v>
      </c>
      <c r="AJ13" s="146" t="s">
        <v>72</v>
      </c>
      <c r="AK13" s="146" t="s">
        <v>72</v>
      </c>
      <c r="AL13" s="146" t="s">
        <v>72</v>
      </c>
      <c r="AM13" s="146" t="s">
        <v>72</v>
      </c>
      <c r="AN13" s="146" t="s">
        <v>143</v>
      </c>
      <c r="AO13" s="146" t="s">
        <v>144</v>
      </c>
      <c r="AP13" s="146">
        <v>0</v>
      </c>
      <c r="AQ13" s="146" t="s">
        <v>72</v>
      </c>
      <c r="AR13" s="146" t="s">
        <v>72</v>
      </c>
      <c r="AS13" s="146" t="s">
        <v>72</v>
      </c>
      <c r="AT13" s="28">
        <f t="shared" si="0"/>
        <v>24.91889246182</v>
      </c>
      <c r="AU13" s="153" t="str">
        <f t="shared" si="1"/>
        <v>4387.00</v>
      </c>
      <c r="AV13" s="153" t="str">
        <f t="shared" si="2"/>
        <v>157</v>
      </c>
      <c r="AW13" s="153" t="str">
        <f t="shared" si="3"/>
        <v>38</v>
      </c>
      <c r="AX13" s="153" t="str">
        <f t="shared" si="4"/>
        <v>1</v>
      </c>
      <c r="AY13" s="155">
        <v>22.9015</v>
      </c>
      <c r="AZ13" s="156">
        <v>3493</v>
      </c>
      <c r="BA13" s="28">
        <f t="shared" si="8"/>
        <v>8.80899706054189</v>
      </c>
      <c r="BB13" s="28">
        <f t="shared" si="9"/>
        <v>29.8883481248211</v>
      </c>
      <c r="BC13" s="29">
        <f t="shared" si="5"/>
        <v>469.305732484076</v>
      </c>
      <c r="BD13" s="36">
        <f t="shared" si="6"/>
        <v>28.8980891719745</v>
      </c>
      <c r="BE13" s="29">
        <f t="shared" si="7"/>
        <v>5.68016696189195</v>
      </c>
      <c r="BF13" s="29">
        <f t="shared" si="10"/>
        <v>158.719060266369</v>
      </c>
    </row>
    <row r="14" spans="1:58">
      <c r="A14" s="42">
        <v>3</v>
      </c>
      <c r="B14" s="42">
        <v>1023</v>
      </c>
      <c r="C14" s="146" t="s">
        <v>145</v>
      </c>
      <c r="D14" s="149">
        <v>6</v>
      </c>
      <c r="E14" s="146" t="s">
        <v>62</v>
      </c>
      <c r="F14" s="146" t="s">
        <v>146</v>
      </c>
      <c r="G14" s="146" t="s">
        <v>147</v>
      </c>
      <c r="H14" s="146" t="s">
        <v>148</v>
      </c>
      <c r="I14" s="146" t="s">
        <v>149</v>
      </c>
      <c r="J14" s="146" t="s">
        <v>67</v>
      </c>
      <c r="K14" s="146" t="s">
        <v>67</v>
      </c>
      <c r="L14" s="146" t="s">
        <v>67</v>
      </c>
      <c r="M14" s="146" t="s">
        <v>67</v>
      </c>
      <c r="N14" s="146" t="s">
        <v>150</v>
      </c>
      <c r="O14" s="146" t="s">
        <v>151</v>
      </c>
      <c r="P14" s="146" t="s">
        <v>152</v>
      </c>
      <c r="Q14" s="146" t="s">
        <v>153</v>
      </c>
      <c r="R14" s="146" t="s">
        <v>72</v>
      </c>
      <c r="S14" s="146" t="s">
        <v>72</v>
      </c>
      <c r="T14" s="146" t="s">
        <v>72</v>
      </c>
      <c r="U14" s="146" t="s">
        <v>72</v>
      </c>
      <c r="V14" s="146" t="s">
        <v>72</v>
      </c>
      <c r="W14" s="146" t="s">
        <v>72</v>
      </c>
      <c r="X14" s="146" t="s">
        <v>72</v>
      </c>
      <c r="Y14" s="146" t="s">
        <v>72</v>
      </c>
      <c r="Z14" s="146" t="s">
        <v>72</v>
      </c>
      <c r="AA14" s="146" t="s">
        <v>72</v>
      </c>
      <c r="AB14" s="146" t="s">
        <v>72</v>
      </c>
      <c r="AC14" s="146" t="s">
        <v>72</v>
      </c>
      <c r="AD14" s="146" t="s">
        <v>72</v>
      </c>
      <c r="AE14" s="146" t="s">
        <v>72</v>
      </c>
      <c r="AF14" s="146" t="s">
        <v>72</v>
      </c>
      <c r="AG14" s="146" t="s">
        <v>72</v>
      </c>
      <c r="AH14" s="146" t="s">
        <v>72</v>
      </c>
      <c r="AI14" s="146" t="s">
        <v>72</v>
      </c>
      <c r="AJ14" s="146" t="s">
        <v>72</v>
      </c>
      <c r="AK14" s="146" t="s">
        <v>72</v>
      </c>
      <c r="AL14" s="146" t="s">
        <v>72</v>
      </c>
      <c r="AM14" s="146" t="s">
        <v>72</v>
      </c>
      <c r="AN14" s="146" t="s">
        <v>154</v>
      </c>
      <c r="AO14" s="146" t="s">
        <v>155</v>
      </c>
      <c r="AP14" s="146" t="s">
        <v>67</v>
      </c>
      <c r="AQ14" s="146" t="s">
        <v>72</v>
      </c>
      <c r="AR14" s="146" t="s">
        <v>72</v>
      </c>
      <c r="AS14" s="146" t="s">
        <v>72</v>
      </c>
      <c r="AT14" s="28">
        <f t="shared" si="0"/>
        <v>10.405376</v>
      </c>
      <c r="AU14" s="153" t="str">
        <f t="shared" si="1"/>
        <v>1130.00</v>
      </c>
      <c r="AV14" s="153" t="str">
        <f t="shared" si="2"/>
        <v>87</v>
      </c>
      <c r="AW14" s="153" t="str">
        <f t="shared" si="3"/>
        <v>15</v>
      </c>
      <c r="AX14" s="153" t="str">
        <f t="shared" si="4"/>
        <v>0</v>
      </c>
      <c r="AY14" s="155">
        <v>11.4047</v>
      </c>
      <c r="AZ14" s="156">
        <v>3592</v>
      </c>
      <c r="BA14" s="28">
        <f t="shared" si="8"/>
        <v>-8.76238743675854</v>
      </c>
      <c r="BB14" s="28">
        <f t="shared" si="9"/>
        <v>-0.918708240534521</v>
      </c>
      <c r="BC14" s="29">
        <f t="shared" si="5"/>
        <v>347.436781609195</v>
      </c>
      <c r="BD14" s="36">
        <f t="shared" si="6"/>
        <v>40.9080459770115</v>
      </c>
      <c r="BE14" s="29">
        <f t="shared" si="7"/>
        <v>9.20829734513274</v>
      </c>
      <c r="BF14" s="29">
        <f t="shared" si="10"/>
        <v>119.602022988506</v>
      </c>
    </row>
    <row r="15" ht="27" spans="1:58">
      <c r="A15" s="42">
        <v>3</v>
      </c>
      <c r="B15" s="42">
        <v>1013</v>
      </c>
      <c r="C15" s="146" t="s">
        <v>156</v>
      </c>
      <c r="D15" s="149">
        <v>3</v>
      </c>
      <c r="E15" s="146" t="s">
        <v>62</v>
      </c>
      <c r="F15" s="146" t="s">
        <v>157</v>
      </c>
      <c r="G15" s="146" t="s">
        <v>158</v>
      </c>
      <c r="H15" s="146" t="s">
        <v>159</v>
      </c>
      <c r="I15" s="146" t="s">
        <v>160</v>
      </c>
      <c r="J15" s="146" t="s">
        <v>67</v>
      </c>
      <c r="K15" s="146" t="s">
        <v>67</v>
      </c>
      <c r="L15" s="146" t="s">
        <v>67</v>
      </c>
      <c r="M15" s="146" t="s">
        <v>67</v>
      </c>
      <c r="N15" s="146" t="s">
        <v>161</v>
      </c>
      <c r="O15" s="146" t="s">
        <v>162</v>
      </c>
      <c r="P15" s="146" t="s">
        <v>163</v>
      </c>
      <c r="Q15" s="146" t="s">
        <v>164</v>
      </c>
      <c r="R15" s="146" t="s">
        <v>72</v>
      </c>
      <c r="S15" s="146" t="s">
        <v>72</v>
      </c>
      <c r="T15" s="146" t="s">
        <v>165</v>
      </c>
      <c r="U15" s="146" t="s">
        <v>166</v>
      </c>
      <c r="V15" s="146" t="s">
        <v>72</v>
      </c>
      <c r="W15" s="146" t="s">
        <v>72</v>
      </c>
      <c r="X15" s="146" t="s">
        <v>72</v>
      </c>
      <c r="Y15" s="146" t="s">
        <v>72</v>
      </c>
      <c r="Z15" s="146" t="s">
        <v>72</v>
      </c>
      <c r="AA15" s="146" t="s">
        <v>72</v>
      </c>
      <c r="AB15" s="146" t="s">
        <v>72</v>
      </c>
      <c r="AC15" s="146" t="s">
        <v>72</v>
      </c>
      <c r="AD15" s="146" t="s">
        <v>72</v>
      </c>
      <c r="AE15" s="146" t="s">
        <v>72</v>
      </c>
      <c r="AF15" s="146" t="s">
        <v>72</v>
      </c>
      <c r="AG15" s="146" t="s">
        <v>72</v>
      </c>
      <c r="AH15" s="146" t="s">
        <v>72</v>
      </c>
      <c r="AI15" s="146" t="s">
        <v>72</v>
      </c>
      <c r="AJ15" s="146" t="s">
        <v>72</v>
      </c>
      <c r="AK15" s="146" t="s">
        <v>72</v>
      </c>
      <c r="AL15" s="146" t="s">
        <v>72</v>
      </c>
      <c r="AM15" s="146" t="s">
        <v>72</v>
      </c>
      <c r="AN15" s="146" t="s">
        <v>72</v>
      </c>
      <c r="AO15" s="146" t="s">
        <v>72</v>
      </c>
      <c r="AP15" s="146" t="s">
        <v>67</v>
      </c>
      <c r="AQ15" s="146" t="s">
        <v>72</v>
      </c>
      <c r="AR15" s="146" t="s">
        <v>72</v>
      </c>
      <c r="AS15" s="146" t="s">
        <v>72</v>
      </c>
      <c r="AT15" s="28">
        <f t="shared" si="0"/>
        <v>25.76731805</v>
      </c>
      <c r="AU15" s="153" t="str">
        <f t="shared" si="1"/>
        <v>1789.51</v>
      </c>
      <c r="AV15" s="153" t="str">
        <f t="shared" si="2"/>
        <v>269</v>
      </c>
      <c r="AW15" s="153" t="str">
        <f t="shared" si="3"/>
        <v>33</v>
      </c>
      <c r="AX15" s="153" t="str">
        <f t="shared" si="4"/>
        <v>0</v>
      </c>
      <c r="AY15" s="155">
        <v>25.6408</v>
      </c>
      <c r="AZ15" s="156">
        <v>6156</v>
      </c>
      <c r="BA15" s="28">
        <f t="shared" si="8"/>
        <v>0.493424737137692</v>
      </c>
      <c r="BB15" s="28">
        <f t="shared" si="9"/>
        <v>-8.25211176088369</v>
      </c>
      <c r="BC15" s="29">
        <f t="shared" si="5"/>
        <v>281.349442379182</v>
      </c>
      <c r="BD15" s="36">
        <f t="shared" si="6"/>
        <v>20.996282527881</v>
      </c>
      <c r="BE15" s="29">
        <f t="shared" si="7"/>
        <v>14.3990913993216</v>
      </c>
      <c r="BF15" s="29">
        <f t="shared" si="10"/>
        <v>95.7892864312268</v>
      </c>
    </row>
    <row r="16" ht="27" spans="1:58">
      <c r="A16" s="42">
        <v>2</v>
      </c>
      <c r="B16" s="42">
        <v>1101</v>
      </c>
      <c r="C16" s="146" t="s">
        <v>167</v>
      </c>
      <c r="D16" s="149">
        <v>102</v>
      </c>
      <c r="E16" s="146" t="s">
        <v>62</v>
      </c>
      <c r="F16" s="146" t="s">
        <v>168</v>
      </c>
      <c r="G16" s="146" t="s">
        <v>169</v>
      </c>
      <c r="H16" s="146" t="s">
        <v>170</v>
      </c>
      <c r="I16" s="146" t="s">
        <v>171</v>
      </c>
      <c r="J16" s="146" t="s">
        <v>62</v>
      </c>
      <c r="K16" s="146" t="s">
        <v>62</v>
      </c>
      <c r="L16" s="146" t="s">
        <v>67</v>
      </c>
      <c r="M16" s="146" t="s">
        <v>67</v>
      </c>
      <c r="N16" s="146" t="s">
        <v>172</v>
      </c>
      <c r="O16" s="146" t="s">
        <v>173</v>
      </c>
      <c r="P16" s="146" t="s">
        <v>174</v>
      </c>
      <c r="Q16" s="146" t="s">
        <v>175</v>
      </c>
      <c r="R16" s="146" t="s">
        <v>72</v>
      </c>
      <c r="S16" s="146" t="s">
        <v>72</v>
      </c>
      <c r="T16" s="146" t="s">
        <v>72</v>
      </c>
      <c r="U16" s="146" t="s">
        <v>72</v>
      </c>
      <c r="V16" s="146" t="s">
        <v>176</v>
      </c>
      <c r="W16" s="146" t="s">
        <v>177</v>
      </c>
      <c r="X16" s="146" t="s">
        <v>176</v>
      </c>
      <c r="Y16" s="146" t="s">
        <v>177</v>
      </c>
      <c r="Z16" s="146" t="s">
        <v>72</v>
      </c>
      <c r="AA16" s="146" t="s">
        <v>72</v>
      </c>
      <c r="AB16" s="146" t="s">
        <v>72</v>
      </c>
      <c r="AC16" s="146" t="s">
        <v>72</v>
      </c>
      <c r="AD16" s="146" t="s">
        <v>72</v>
      </c>
      <c r="AE16" s="146" t="s">
        <v>72</v>
      </c>
      <c r="AF16" s="146" t="s">
        <v>72</v>
      </c>
      <c r="AG16" s="146" t="s">
        <v>72</v>
      </c>
      <c r="AH16" s="146" t="s">
        <v>72</v>
      </c>
      <c r="AI16" s="146" t="s">
        <v>72</v>
      </c>
      <c r="AJ16" s="146" t="s">
        <v>92</v>
      </c>
      <c r="AK16" s="146" t="s">
        <v>92</v>
      </c>
      <c r="AL16" s="146" t="s">
        <v>72</v>
      </c>
      <c r="AM16" s="146" t="s">
        <v>72</v>
      </c>
      <c r="AN16" s="146" t="s">
        <v>178</v>
      </c>
      <c r="AO16" s="146" t="s">
        <v>179</v>
      </c>
      <c r="AP16" s="146" t="s">
        <v>67</v>
      </c>
      <c r="AQ16" s="146" t="s">
        <v>72</v>
      </c>
      <c r="AR16" s="146" t="s">
        <v>72</v>
      </c>
      <c r="AS16" s="146" t="s">
        <v>72</v>
      </c>
      <c r="AT16" s="28">
        <f t="shared" si="0"/>
        <v>49.78142711456</v>
      </c>
      <c r="AU16" s="153" t="str">
        <f t="shared" si="1"/>
        <v>5598.00</v>
      </c>
      <c r="AV16" s="153" t="str">
        <f t="shared" si="2"/>
        <v>522</v>
      </c>
      <c r="AW16" s="153" t="str">
        <f t="shared" si="3"/>
        <v>81</v>
      </c>
      <c r="AX16" s="153" t="str">
        <f t="shared" si="4"/>
        <v>1</v>
      </c>
      <c r="AY16" s="155">
        <v>52.58662</v>
      </c>
      <c r="AZ16" s="156">
        <v>12900</v>
      </c>
      <c r="BA16" s="28">
        <f t="shared" si="8"/>
        <v>-5.33442325336748</v>
      </c>
      <c r="BB16" s="28">
        <f t="shared" si="9"/>
        <v>11.4031007751938</v>
      </c>
      <c r="BC16" s="29">
        <f t="shared" si="5"/>
        <v>276.038314176245</v>
      </c>
      <c r="BD16" s="36">
        <f t="shared" si="6"/>
        <v>27.5306513409962</v>
      </c>
      <c r="BE16" s="29">
        <f t="shared" si="7"/>
        <v>8.89271652635941</v>
      </c>
      <c r="BF16" s="29">
        <f t="shared" si="10"/>
        <v>95.3667186102682</v>
      </c>
    </row>
    <row r="17" spans="1:58">
      <c r="A17" s="42">
        <v>3</v>
      </c>
      <c r="B17" s="42">
        <v>1101</v>
      </c>
      <c r="C17" s="146" t="s">
        <v>180</v>
      </c>
      <c r="D17" s="149">
        <v>59</v>
      </c>
      <c r="E17" s="146" t="s">
        <v>62</v>
      </c>
      <c r="F17" s="146" t="s">
        <v>181</v>
      </c>
      <c r="G17" s="146" t="s">
        <v>182</v>
      </c>
      <c r="H17" s="146" t="s">
        <v>108</v>
      </c>
      <c r="I17" s="146" t="s">
        <v>109</v>
      </c>
      <c r="J17" s="146" t="s">
        <v>67</v>
      </c>
      <c r="K17" s="146" t="s">
        <v>67</v>
      </c>
      <c r="L17" s="146" t="s">
        <v>67</v>
      </c>
      <c r="M17" s="146" t="s">
        <v>67</v>
      </c>
      <c r="N17" s="146" t="s">
        <v>183</v>
      </c>
      <c r="O17" s="146" t="s">
        <v>184</v>
      </c>
      <c r="P17" s="146" t="s">
        <v>185</v>
      </c>
      <c r="Q17" s="146" t="s">
        <v>186</v>
      </c>
      <c r="R17" s="146" t="s">
        <v>72</v>
      </c>
      <c r="S17" s="146" t="s">
        <v>72</v>
      </c>
      <c r="T17" s="146" t="s">
        <v>72</v>
      </c>
      <c r="U17" s="146" t="s">
        <v>72</v>
      </c>
      <c r="V17" s="146" t="s">
        <v>72</v>
      </c>
      <c r="W17" s="146" t="s">
        <v>72</v>
      </c>
      <c r="X17" s="146" t="s">
        <v>72</v>
      </c>
      <c r="Y17" s="146" t="s">
        <v>72</v>
      </c>
      <c r="Z17" s="146" t="s">
        <v>72</v>
      </c>
      <c r="AA17" s="146" t="s">
        <v>72</v>
      </c>
      <c r="AB17" s="146" t="s">
        <v>72</v>
      </c>
      <c r="AC17" s="146" t="s">
        <v>72</v>
      </c>
      <c r="AD17" s="146" t="s">
        <v>72</v>
      </c>
      <c r="AE17" s="146" t="s">
        <v>72</v>
      </c>
      <c r="AF17" s="146" t="s">
        <v>72</v>
      </c>
      <c r="AG17" s="146" t="s">
        <v>72</v>
      </c>
      <c r="AH17" s="146" t="s">
        <v>187</v>
      </c>
      <c r="AI17" s="146" t="s">
        <v>188</v>
      </c>
      <c r="AJ17" s="146" t="s">
        <v>92</v>
      </c>
      <c r="AK17" s="146" t="s">
        <v>92</v>
      </c>
      <c r="AL17" s="146" t="s">
        <v>72</v>
      </c>
      <c r="AM17" s="146" t="s">
        <v>72</v>
      </c>
      <c r="AN17" s="146" t="s">
        <v>189</v>
      </c>
      <c r="AO17" s="146" t="s">
        <v>190</v>
      </c>
      <c r="AP17" s="146" t="s">
        <v>67</v>
      </c>
      <c r="AQ17" s="146" t="s">
        <v>72</v>
      </c>
      <c r="AR17" s="146" t="s">
        <v>72</v>
      </c>
      <c r="AS17" s="146" t="s">
        <v>72</v>
      </c>
      <c r="AT17" s="28">
        <f t="shared" si="0"/>
        <v>23.445686</v>
      </c>
      <c r="AU17" s="153" t="str">
        <f t="shared" si="1"/>
        <v>5707.00</v>
      </c>
      <c r="AV17" s="153" t="str">
        <f t="shared" si="2"/>
        <v>278</v>
      </c>
      <c r="AW17" s="153" t="str">
        <f t="shared" si="3"/>
        <v>34</v>
      </c>
      <c r="AX17" s="153" t="str">
        <f t="shared" si="4"/>
        <v>0</v>
      </c>
      <c r="AY17" s="155">
        <v>23.8494</v>
      </c>
      <c r="AZ17" s="156">
        <v>3850</v>
      </c>
      <c r="BA17" s="28">
        <f t="shared" si="8"/>
        <v>-1.692763759256</v>
      </c>
      <c r="BB17" s="28">
        <f t="shared" si="9"/>
        <v>2.33766233766234</v>
      </c>
      <c r="BC17" s="29">
        <f t="shared" si="5"/>
        <v>256.687050359712</v>
      </c>
      <c r="BD17" s="36">
        <f t="shared" si="6"/>
        <v>14.1726618705036</v>
      </c>
      <c r="BE17" s="29">
        <f t="shared" si="7"/>
        <v>4.1082330471351</v>
      </c>
      <c r="BF17" s="29">
        <f t="shared" si="10"/>
        <v>84.337</v>
      </c>
    </row>
    <row r="18" spans="1:58">
      <c r="A18" s="42">
        <v>9</v>
      </c>
      <c r="B18" s="42">
        <v>1013</v>
      </c>
      <c r="C18" s="148" t="s">
        <v>191</v>
      </c>
      <c r="D18" s="149">
        <v>27</v>
      </c>
      <c r="E18" s="146" t="s">
        <v>62</v>
      </c>
      <c r="F18" s="146" t="s">
        <v>192</v>
      </c>
      <c r="G18" s="146" t="s">
        <v>193</v>
      </c>
      <c r="H18" s="146" t="s">
        <v>194</v>
      </c>
      <c r="I18" s="146" t="s">
        <v>97</v>
      </c>
      <c r="J18" s="146" t="s">
        <v>62</v>
      </c>
      <c r="K18" s="146" t="s">
        <v>67</v>
      </c>
      <c r="L18" s="146" t="s">
        <v>67</v>
      </c>
      <c r="M18" s="146" t="s">
        <v>62</v>
      </c>
      <c r="N18" s="146" t="s">
        <v>195</v>
      </c>
      <c r="O18" s="146" t="s">
        <v>196</v>
      </c>
      <c r="P18" s="146" t="s">
        <v>197</v>
      </c>
      <c r="Q18" s="146" t="s">
        <v>198</v>
      </c>
      <c r="R18" s="146" t="s">
        <v>72</v>
      </c>
      <c r="S18" s="146" t="s">
        <v>72</v>
      </c>
      <c r="T18" s="146" t="s">
        <v>72</v>
      </c>
      <c r="U18" s="146" t="s">
        <v>72</v>
      </c>
      <c r="V18" s="146" t="s">
        <v>199</v>
      </c>
      <c r="W18" s="146" t="s">
        <v>200</v>
      </c>
      <c r="X18" s="146" t="s">
        <v>199</v>
      </c>
      <c r="Y18" s="146" t="s">
        <v>200</v>
      </c>
      <c r="Z18" s="146" t="s">
        <v>72</v>
      </c>
      <c r="AA18" s="146" t="s">
        <v>72</v>
      </c>
      <c r="AB18" s="146" t="s">
        <v>72</v>
      </c>
      <c r="AC18" s="146" t="s">
        <v>72</v>
      </c>
      <c r="AD18" s="146" t="s">
        <v>72</v>
      </c>
      <c r="AE18" s="146" t="s">
        <v>72</v>
      </c>
      <c r="AF18" s="146" t="s">
        <v>72</v>
      </c>
      <c r="AG18" s="146" t="s">
        <v>72</v>
      </c>
      <c r="AH18" s="146" t="s">
        <v>72</v>
      </c>
      <c r="AI18" s="146" t="s">
        <v>72</v>
      </c>
      <c r="AJ18" s="146" t="s">
        <v>92</v>
      </c>
      <c r="AK18" s="146" t="s">
        <v>92</v>
      </c>
      <c r="AL18" s="146" t="s">
        <v>72</v>
      </c>
      <c r="AM18" s="146" t="s">
        <v>72</v>
      </c>
      <c r="AN18" s="146" t="s">
        <v>72</v>
      </c>
      <c r="AO18" s="146" t="s">
        <v>72</v>
      </c>
      <c r="AP18" s="146" t="s">
        <v>62</v>
      </c>
      <c r="AQ18" s="146" t="s">
        <v>72</v>
      </c>
      <c r="AR18" s="146" t="s">
        <v>72</v>
      </c>
      <c r="AS18" s="146" t="s">
        <v>72</v>
      </c>
      <c r="AT18" s="28">
        <f t="shared" si="0"/>
        <v>9.646455638</v>
      </c>
      <c r="AU18" s="153" t="str">
        <f t="shared" si="1"/>
        <v>2698.00</v>
      </c>
      <c r="AV18" s="153" t="str">
        <f t="shared" si="2"/>
        <v>21</v>
      </c>
      <c r="AW18" s="153" t="str">
        <f t="shared" si="3"/>
        <v>18</v>
      </c>
      <c r="AX18" s="153" t="str">
        <f t="shared" si="4"/>
        <v>1</v>
      </c>
      <c r="AY18" s="155">
        <v>12.0735</v>
      </c>
      <c r="AZ18" s="156">
        <v>1553</v>
      </c>
      <c r="BA18" s="28">
        <f t="shared" si="8"/>
        <v>-20.1022434422495</v>
      </c>
      <c r="BB18" s="28">
        <f t="shared" si="9"/>
        <v>13.586606567933</v>
      </c>
      <c r="BC18" s="29">
        <f t="shared" si="5"/>
        <v>1580.95238095238</v>
      </c>
      <c r="BD18" s="36">
        <f t="shared" si="6"/>
        <v>84</v>
      </c>
      <c r="BE18" s="29">
        <f t="shared" si="7"/>
        <v>3.57540979911045</v>
      </c>
      <c r="BF18" s="29">
        <f t="shared" si="10"/>
        <v>459.355030380952</v>
      </c>
    </row>
    <row r="19" ht="27" spans="1:58">
      <c r="A19" s="42">
        <v>1</v>
      </c>
      <c r="B19" s="42">
        <v>1011</v>
      </c>
      <c r="C19" s="146" t="s">
        <v>201</v>
      </c>
      <c r="D19" s="149">
        <v>5</v>
      </c>
      <c r="E19" s="146" t="s">
        <v>62</v>
      </c>
      <c r="F19" s="146" t="s">
        <v>202</v>
      </c>
      <c r="G19" s="146" t="s">
        <v>203</v>
      </c>
      <c r="H19" s="146" t="s">
        <v>204</v>
      </c>
      <c r="I19" s="146" t="s">
        <v>205</v>
      </c>
      <c r="J19" s="146" t="s">
        <v>206</v>
      </c>
      <c r="K19" s="146" t="s">
        <v>121</v>
      </c>
      <c r="L19" s="146" t="s">
        <v>121</v>
      </c>
      <c r="M19" s="146" t="s">
        <v>67</v>
      </c>
      <c r="N19" s="146" t="s">
        <v>207</v>
      </c>
      <c r="O19" s="146" t="s">
        <v>208</v>
      </c>
      <c r="P19" s="146" t="s">
        <v>209</v>
      </c>
      <c r="Q19" s="146" t="s">
        <v>210</v>
      </c>
      <c r="R19" s="146" t="s">
        <v>72</v>
      </c>
      <c r="S19" s="146" t="s">
        <v>72</v>
      </c>
      <c r="T19" s="146" t="s">
        <v>72</v>
      </c>
      <c r="U19" s="146" t="s">
        <v>72</v>
      </c>
      <c r="V19" s="146" t="s">
        <v>211</v>
      </c>
      <c r="W19" s="146" t="s">
        <v>212</v>
      </c>
      <c r="X19" s="146" t="s">
        <v>211</v>
      </c>
      <c r="Y19" s="146" t="s">
        <v>212</v>
      </c>
      <c r="Z19" s="146" t="s">
        <v>72</v>
      </c>
      <c r="AA19" s="146" t="s">
        <v>72</v>
      </c>
      <c r="AB19" s="146" t="s">
        <v>213</v>
      </c>
      <c r="AC19" s="146" t="s">
        <v>214</v>
      </c>
      <c r="AD19" s="146" t="s">
        <v>213</v>
      </c>
      <c r="AE19" s="146" t="s">
        <v>214</v>
      </c>
      <c r="AF19" s="146" t="s">
        <v>72</v>
      </c>
      <c r="AG19" s="146" t="s">
        <v>72</v>
      </c>
      <c r="AH19" s="146" t="s">
        <v>215</v>
      </c>
      <c r="AI19" s="146" t="s">
        <v>216</v>
      </c>
      <c r="AJ19" s="146" t="s">
        <v>92</v>
      </c>
      <c r="AK19" s="146" t="s">
        <v>92</v>
      </c>
      <c r="AL19" s="146" t="s">
        <v>72</v>
      </c>
      <c r="AM19" s="146" t="s">
        <v>72</v>
      </c>
      <c r="AN19" s="146" t="s">
        <v>217</v>
      </c>
      <c r="AO19" s="146" t="s">
        <v>218</v>
      </c>
      <c r="AP19" s="146" t="s">
        <v>67</v>
      </c>
      <c r="AQ19" s="146" t="s">
        <v>72</v>
      </c>
      <c r="AR19" s="146" t="s">
        <v>72</v>
      </c>
      <c r="AS19" s="146" t="s">
        <v>72</v>
      </c>
      <c r="AT19" s="28">
        <f t="shared" si="0"/>
        <v>190.241927662</v>
      </c>
      <c r="AU19" s="153" t="str">
        <f t="shared" si="1"/>
        <v>19718.00</v>
      </c>
      <c r="AV19" s="153" t="str">
        <f t="shared" si="2"/>
        <v>684</v>
      </c>
      <c r="AW19" s="153" t="str">
        <f t="shared" si="3"/>
        <v>176</v>
      </c>
      <c r="AX19" s="153" t="str">
        <f t="shared" si="4"/>
        <v>4</v>
      </c>
      <c r="AY19" s="155">
        <v>219.998092</v>
      </c>
      <c r="AZ19" s="156">
        <v>25572</v>
      </c>
      <c r="BA19" s="28">
        <f t="shared" si="8"/>
        <v>-13.5256465487892</v>
      </c>
      <c r="BB19" s="28">
        <f t="shared" si="9"/>
        <v>24.6402315032066</v>
      </c>
      <c r="BC19" s="29">
        <f t="shared" si="5"/>
        <v>887.663742690058</v>
      </c>
      <c r="BD19" s="36">
        <f t="shared" si="6"/>
        <v>46.5979532163743</v>
      </c>
      <c r="BE19" s="29">
        <f t="shared" si="7"/>
        <v>9.64813508783852</v>
      </c>
      <c r="BF19" s="29">
        <f t="shared" si="10"/>
        <v>278.131473190059</v>
      </c>
    </row>
    <row r="20" spans="1:58">
      <c r="A20" s="42">
        <v>1</v>
      </c>
      <c r="B20" s="42">
        <v>1101</v>
      </c>
      <c r="C20" s="146" t="s">
        <v>219</v>
      </c>
      <c r="D20" s="149">
        <v>57</v>
      </c>
      <c r="E20" s="146" t="s">
        <v>62</v>
      </c>
      <c r="F20" s="146" t="s">
        <v>220</v>
      </c>
      <c r="G20" s="146" t="s">
        <v>221</v>
      </c>
      <c r="H20" s="146" t="s">
        <v>222</v>
      </c>
      <c r="I20" s="146" t="s">
        <v>223</v>
      </c>
      <c r="J20" s="146" t="s">
        <v>62</v>
      </c>
      <c r="K20" s="146" t="s">
        <v>67</v>
      </c>
      <c r="L20" s="146" t="s">
        <v>62</v>
      </c>
      <c r="M20" s="146" t="s">
        <v>67</v>
      </c>
      <c r="N20" s="146" t="s">
        <v>224</v>
      </c>
      <c r="O20" s="146" t="s">
        <v>225</v>
      </c>
      <c r="P20" s="146" t="s">
        <v>226</v>
      </c>
      <c r="Q20" s="146" t="s">
        <v>227</v>
      </c>
      <c r="R20" s="146" t="s">
        <v>72</v>
      </c>
      <c r="S20" s="146" t="s">
        <v>72</v>
      </c>
      <c r="T20" s="146" t="s">
        <v>72</v>
      </c>
      <c r="U20" s="146" t="s">
        <v>72</v>
      </c>
      <c r="V20" s="146" t="s">
        <v>72</v>
      </c>
      <c r="W20" s="146" t="s">
        <v>72</v>
      </c>
      <c r="X20" s="146" t="s">
        <v>72</v>
      </c>
      <c r="Y20" s="146" t="s">
        <v>72</v>
      </c>
      <c r="Z20" s="146" t="s">
        <v>72</v>
      </c>
      <c r="AA20" s="146" t="s">
        <v>72</v>
      </c>
      <c r="AB20" s="146" t="s">
        <v>228</v>
      </c>
      <c r="AC20" s="146" t="s">
        <v>229</v>
      </c>
      <c r="AD20" s="146" t="s">
        <v>228</v>
      </c>
      <c r="AE20" s="146" t="s">
        <v>229</v>
      </c>
      <c r="AF20" s="146" t="s">
        <v>72</v>
      </c>
      <c r="AG20" s="146" t="s">
        <v>72</v>
      </c>
      <c r="AH20" s="146" t="s">
        <v>230</v>
      </c>
      <c r="AI20" s="146" t="s">
        <v>231</v>
      </c>
      <c r="AJ20" s="146" t="s">
        <v>92</v>
      </c>
      <c r="AK20" s="146" t="s">
        <v>92</v>
      </c>
      <c r="AL20" s="146" t="s">
        <v>72</v>
      </c>
      <c r="AM20" s="146" t="s">
        <v>72</v>
      </c>
      <c r="AN20" s="146" t="s">
        <v>72</v>
      </c>
      <c r="AO20" s="146" t="s">
        <v>72</v>
      </c>
      <c r="AP20" s="146" t="s">
        <v>67</v>
      </c>
      <c r="AQ20" s="146" t="s">
        <v>72</v>
      </c>
      <c r="AR20" s="146" t="s">
        <v>72</v>
      </c>
      <c r="AS20" s="146" t="s">
        <v>72</v>
      </c>
      <c r="AT20" s="28">
        <f t="shared" si="0"/>
        <v>45.72917021444</v>
      </c>
      <c r="AU20" s="153" t="str">
        <f t="shared" si="1"/>
        <v>8583.40</v>
      </c>
      <c r="AV20" s="153" t="str">
        <f t="shared" si="2"/>
        <v>355</v>
      </c>
      <c r="AW20" s="153" t="str">
        <f t="shared" si="3"/>
        <v>77</v>
      </c>
      <c r="AX20" s="153" t="str">
        <f t="shared" si="4"/>
        <v>1</v>
      </c>
      <c r="AY20" s="155">
        <v>49.342004</v>
      </c>
      <c r="AZ20" s="156">
        <v>5404</v>
      </c>
      <c r="BA20" s="28">
        <f t="shared" si="8"/>
        <v>-7.32202483214908</v>
      </c>
      <c r="BB20" s="28">
        <f t="shared" si="9"/>
        <v>18.0977054034049</v>
      </c>
      <c r="BC20" s="29">
        <f t="shared" si="5"/>
        <v>401.360563380282</v>
      </c>
      <c r="BD20" s="36">
        <f t="shared" si="6"/>
        <v>17.9774647887324</v>
      </c>
      <c r="BE20" s="29">
        <f t="shared" si="7"/>
        <v>5.32762893660321</v>
      </c>
      <c r="BF20" s="29">
        <f t="shared" si="10"/>
        <v>128.814563984338</v>
      </c>
    </row>
    <row r="21" spans="1:58">
      <c r="A21" s="42">
        <v>9</v>
      </c>
      <c r="B21" s="42">
        <v>1010</v>
      </c>
      <c r="C21" s="146" t="s">
        <v>232</v>
      </c>
      <c r="D21" s="149">
        <v>2</v>
      </c>
      <c r="E21" s="146" t="s">
        <v>62</v>
      </c>
      <c r="F21" s="146" t="s">
        <v>72</v>
      </c>
      <c r="G21" s="146" t="s">
        <v>72</v>
      </c>
      <c r="H21" s="146" t="s">
        <v>67</v>
      </c>
      <c r="I21" s="146" t="s">
        <v>67</v>
      </c>
      <c r="J21" s="146" t="s">
        <v>67</v>
      </c>
      <c r="K21" s="146" t="s">
        <v>67</v>
      </c>
      <c r="L21" s="146" t="s">
        <v>67</v>
      </c>
      <c r="M21" s="146" t="s">
        <v>67</v>
      </c>
      <c r="N21" s="146" t="s">
        <v>72</v>
      </c>
      <c r="O21" s="146" t="s">
        <v>72</v>
      </c>
      <c r="P21" s="146" t="s">
        <v>72</v>
      </c>
      <c r="Q21" s="146" t="s">
        <v>72</v>
      </c>
      <c r="R21" s="146" t="s">
        <v>72</v>
      </c>
      <c r="S21" s="146" t="s">
        <v>72</v>
      </c>
      <c r="T21" s="146" t="s">
        <v>72</v>
      </c>
      <c r="U21" s="146" t="s">
        <v>72</v>
      </c>
      <c r="V21" s="146" t="s">
        <v>72</v>
      </c>
      <c r="W21" s="146" t="s">
        <v>72</v>
      </c>
      <c r="X21" s="146" t="s">
        <v>72</v>
      </c>
      <c r="Y21" s="146" t="s">
        <v>72</v>
      </c>
      <c r="Z21" s="146" t="s">
        <v>72</v>
      </c>
      <c r="AA21" s="146" t="s">
        <v>72</v>
      </c>
      <c r="AB21" s="146" t="s">
        <v>72</v>
      </c>
      <c r="AC21" s="146" t="s">
        <v>72</v>
      </c>
      <c r="AD21" s="146" t="s">
        <v>72</v>
      </c>
      <c r="AE21" s="146" t="s">
        <v>72</v>
      </c>
      <c r="AF21" s="146" t="s">
        <v>72</v>
      </c>
      <c r="AG21" s="146" t="s">
        <v>72</v>
      </c>
      <c r="AH21" s="146" t="s">
        <v>72</v>
      </c>
      <c r="AI21" s="146" t="s">
        <v>72</v>
      </c>
      <c r="AJ21" s="146" t="s">
        <v>72</v>
      </c>
      <c r="AK21" s="146" t="s">
        <v>72</v>
      </c>
      <c r="AL21" s="146" t="s">
        <v>72</v>
      </c>
      <c r="AM21" s="146" t="s">
        <v>72</v>
      </c>
      <c r="AN21" s="146" t="s">
        <v>72</v>
      </c>
      <c r="AO21" s="146" t="s">
        <v>72</v>
      </c>
      <c r="AP21" s="146" t="s">
        <v>67</v>
      </c>
      <c r="AQ21" s="146" t="s">
        <v>72</v>
      </c>
      <c r="AR21" s="146" t="s">
        <v>72</v>
      </c>
      <c r="AS21" s="146" t="s">
        <v>72</v>
      </c>
      <c r="AT21" s="28">
        <f t="shared" si="0"/>
        <v>0</v>
      </c>
      <c r="AU21" s="153" t="str">
        <f t="shared" si="1"/>
        <v>0.00</v>
      </c>
      <c r="AV21" s="153" t="str">
        <f t="shared" si="2"/>
        <v>0</v>
      </c>
      <c r="AW21" s="153" t="str">
        <f t="shared" si="3"/>
        <v>0</v>
      </c>
      <c r="AX21" s="153" t="str">
        <f t="shared" si="4"/>
        <v>0</v>
      </c>
      <c r="AY21" s="155">
        <v>0</v>
      </c>
      <c r="AZ21" s="156">
        <v>0</v>
      </c>
      <c r="BA21" s="28">
        <v>0</v>
      </c>
      <c r="BB21" s="28">
        <v>0</v>
      </c>
      <c r="BC21" s="29">
        <v>0</v>
      </c>
      <c r="BD21" s="36">
        <v>0</v>
      </c>
      <c r="BE21" s="29">
        <v>0</v>
      </c>
      <c r="BF21" s="29">
        <v>0</v>
      </c>
    </row>
    <row r="22" ht="27" spans="1:58">
      <c r="A22" s="42">
        <v>1</v>
      </c>
      <c r="B22" s="42">
        <v>1019</v>
      </c>
      <c r="C22" s="148" t="s">
        <v>233</v>
      </c>
      <c r="D22" s="149">
        <v>70</v>
      </c>
      <c r="E22" s="146" t="s">
        <v>62</v>
      </c>
      <c r="F22" s="146" t="s">
        <v>234</v>
      </c>
      <c r="G22" s="146" t="s">
        <v>235</v>
      </c>
      <c r="H22" s="146" t="s">
        <v>236</v>
      </c>
      <c r="I22" s="146" t="s">
        <v>237</v>
      </c>
      <c r="J22" s="146" t="s">
        <v>238</v>
      </c>
      <c r="K22" s="146" t="s">
        <v>206</v>
      </c>
      <c r="L22" s="146" t="s">
        <v>121</v>
      </c>
      <c r="M22" s="146" t="s">
        <v>67</v>
      </c>
      <c r="N22" s="146" t="s">
        <v>239</v>
      </c>
      <c r="O22" s="146" t="s">
        <v>240</v>
      </c>
      <c r="P22" s="146" t="s">
        <v>241</v>
      </c>
      <c r="Q22" s="146" t="s">
        <v>242</v>
      </c>
      <c r="R22" s="146" t="s">
        <v>72</v>
      </c>
      <c r="S22" s="146" t="s">
        <v>72</v>
      </c>
      <c r="T22" s="146" t="s">
        <v>72</v>
      </c>
      <c r="U22" s="146" t="s">
        <v>72</v>
      </c>
      <c r="V22" s="146" t="s">
        <v>243</v>
      </c>
      <c r="W22" s="146" t="s">
        <v>244</v>
      </c>
      <c r="X22" s="146" t="s">
        <v>243</v>
      </c>
      <c r="Y22" s="146" t="s">
        <v>244</v>
      </c>
      <c r="Z22" s="146" t="s">
        <v>72</v>
      </c>
      <c r="AA22" s="146" t="s">
        <v>72</v>
      </c>
      <c r="AB22" s="146" t="s">
        <v>245</v>
      </c>
      <c r="AC22" s="146" t="s">
        <v>246</v>
      </c>
      <c r="AD22" s="146" t="s">
        <v>245</v>
      </c>
      <c r="AE22" s="146" t="s">
        <v>246</v>
      </c>
      <c r="AF22" s="146" t="s">
        <v>72</v>
      </c>
      <c r="AG22" s="146" t="s">
        <v>72</v>
      </c>
      <c r="AH22" s="146" t="s">
        <v>72</v>
      </c>
      <c r="AI22" s="146" t="s">
        <v>72</v>
      </c>
      <c r="AJ22" s="146" t="s">
        <v>92</v>
      </c>
      <c r="AK22" s="146" t="s">
        <v>92</v>
      </c>
      <c r="AL22" s="146" t="s">
        <v>72</v>
      </c>
      <c r="AM22" s="146" t="s">
        <v>72</v>
      </c>
      <c r="AN22" s="146" t="s">
        <v>72</v>
      </c>
      <c r="AO22" s="146" t="s">
        <v>72</v>
      </c>
      <c r="AP22" s="146" t="s">
        <v>67</v>
      </c>
      <c r="AQ22" s="146" t="s">
        <v>247</v>
      </c>
      <c r="AR22" s="146" t="s">
        <v>248</v>
      </c>
      <c r="AS22" s="146" t="s">
        <v>72</v>
      </c>
      <c r="AT22" s="28">
        <f t="shared" si="0"/>
        <v>611.81974233378</v>
      </c>
      <c r="AU22" s="153" t="str">
        <f t="shared" si="1"/>
        <v>72000.00</v>
      </c>
      <c r="AV22" s="153" t="str">
        <f t="shared" si="2"/>
        <v>1558</v>
      </c>
      <c r="AW22" s="153" t="str">
        <f t="shared" si="3"/>
        <v>211</v>
      </c>
      <c r="AX22" s="153" t="str">
        <f t="shared" si="4"/>
        <v>6</v>
      </c>
      <c r="AY22" s="155">
        <v>694.311436</v>
      </c>
      <c r="AZ22" s="156">
        <v>68099</v>
      </c>
      <c r="BA22" s="28">
        <f t="shared" si="8"/>
        <v>-11.8810794967548</v>
      </c>
      <c r="BB22" s="28">
        <f t="shared" si="9"/>
        <v>6.07497907458259</v>
      </c>
      <c r="BC22" s="29">
        <f t="shared" ref="BC22:BC61" si="11">N22/H22</f>
        <v>1344.83279845956</v>
      </c>
      <c r="BD22" s="36">
        <f t="shared" ref="BD22:BD61" si="12">P22/H22</f>
        <v>46.3645699614891</v>
      </c>
      <c r="BE22" s="29">
        <f t="shared" ref="BE22:BE61" si="13">AT22*1000/G22</f>
        <v>8.4974964213025</v>
      </c>
      <c r="BF22" s="29">
        <f t="shared" si="10"/>
        <v>392.69559841706</v>
      </c>
    </row>
    <row r="23" ht="27" spans="1:58">
      <c r="A23" s="42">
        <v>1</v>
      </c>
      <c r="B23" s="42">
        <v>1091</v>
      </c>
      <c r="C23" s="146" t="s">
        <v>249</v>
      </c>
      <c r="D23" s="149">
        <v>45</v>
      </c>
      <c r="E23" s="146" t="s">
        <v>62</v>
      </c>
      <c r="F23" s="146" t="s">
        <v>250</v>
      </c>
      <c r="G23" s="146" t="s">
        <v>251</v>
      </c>
      <c r="H23" s="146" t="s">
        <v>252</v>
      </c>
      <c r="I23" s="146" t="s">
        <v>253</v>
      </c>
      <c r="J23" s="146" t="s">
        <v>62</v>
      </c>
      <c r="K23" s="146" t="s">
        <v>62</v>
      </c>
      <c r="L23" s="146" t="s">
        <v>67</v>
      </c>
      <c r="M23" s="146" t="s">
        <v>67</v>
      </c>
      <c r="N23" s="146" t="s">
        <v>254</v>
      </c>
      <c r="O23" s="146" t="s">
        <v>255</v>
      </c>
      <c r="P23" s="146" t="s">
        <v>256</v>
      </c>
      <c r="Q23" s="146" t="s">
        <v>257</v>
      </c>
      <c r="R23" s="146" t="s">
        <v>72</v>
      </c>
      <c r="S23" s="146" t="s">
        <v>72</v>
      </c>
      <c r="T23" s="146" t="s">
        <v>72</v>
      </c>
      <c r="U23" s="146" t="s">
        <v>72</v>
      </c>
      <c r="V23" s="146" t="s">
        <v>258</v>
      </c>
      <c r="W23" s="146" t="s">
        <v>259</v>
      </c>
      <c r="X23" s="146" t="s">
        <v>258</v>
      </c>
      <c r="Y23" s="146" t="s">
        <v>259</v>
      </c>
      <c r="Z23" s="146" t="s">
        <v>72</v>
      </c>
      <c r="AA23" s="146" t="s">
        <v>72</v>
      </c>
      <c r="AB23" s="146" t="s">
        <v>72</v>
      </c>
      <c r="AC23" s="146" t="s">
        <v>72</v>
      </c>
      <c r="AD23" s="146" t="s">
        <v>72</v>
      </c>
      <c r="AE23" s="146" t="s">
        <v>72</v>
      </c>
      <c r="AF23" s="146" t="s">
        <v>72</v>
      </c>
      <c r="AG23" s="146" t="s">
        <v>72</v>
      </c>
      <c r="AH23" s="146" t="s">
        <v>260</v>
      </c>
      <c r="AI23" s="146" t="s">
        <v>261</v>
      </c>
      <c r="AJ23" s="146" t="s">
        <v>92</v>
      </c>
      <c r="AK23" s="146" t="s">
        <v>92</v>
      </c>
      <c r="AL23" s="146" t="s">
        <v>72</v>
      </c>
      <c r="AM23" s="146" t="s">
        <v>72</v>
      </c>
      <c r="AN23" s="146" t="s">
        <v>262</v>
      </c>
      <c r="AO23" s="146" t="s">
        <v>263</v>
      </c>
      <c r="AP23" s="146" t="s">
        <v>67</v>
      </c>
      <c r="AQ23" s="146" t="s">
        <v>72</v>
      </c>
      <c r="AR23" s="146" t="s">
        <v>72</v>
      </c>
      <c r="AS23" s="146" t="s">
        <v>72</v>
      </c>
      <c r="AT23" s="28">
        <f t="shared" si="0"/>
        <v>60.9412337</v>
      </c>
      <c r="AU23" s="153" t="str">
        <f t="shared" si="1"/>
        <v>8693.00</v>
      </c>
      <c r="AV23" s="153" t="str">
        <f t="shared" si="2"/>
        <v>418</v>
      </c>
      <c r="AW23" s="153" t="str">
        <f t="shared" si="3"/>
        <v>91</v>
      </c>
      <c r="AX23" s="153" t="str">
        <f t="shared" si="4"/>
        <v>1</v>
      </c>
      <c r="AY23" s="155">
        <v>52.65349</v>
      </c>
      <c r="AZ23" s="156">
        <v>20710</v>
      </c>
      <c r="BA23" s="28">
        <f t="shared" si="8"/>
        <v>15.7401602438889</v>
      </c>
      <c r="BB23" s="28">
        <f t="shared" si="9"/>
        <v>-14.9444712699179</v>
      </c>
      <c r="BC23" s="29">
        <f t="shared" si="11"/>
        <v>447.129186602871</v>
      </c>
      <c r="BD23" s="36">
        <f t="shared" si="12"/>
        <v>42.1411483253588</v>
      </c>
      <c r="BE23" s="29">
        <f t="shared" si="13"/>
        <v>7.01038004141263</v>
      </c>
      <c r="BF23" s="29">
        <f t="shared" si="10"/>
        <v>145.792425119617</v>
      </c>
    </row>
    <row r="24" spans="1:58">
      <c r="A24" s="42">
        <v>2</v>
      </c>
      <c r="B24" s="42">
        <v>1014</v>
      </c>
      <c r="C24" s="150" t="s">
        <v>264</v>
      </c>
      <c r="D24" s="149">
        <v>123</v>
      </c>
      <c r="E24" s="146" t="s">
        <v>62</v>
      </c>
      <c r="F24" s="146" t="s">
        <v>265</v>
      </c>
      <c r="G24" s="146" t="s">
        <v>266</v>
      </c>
      <c r="H24" s="146" t="s">
        <v>267</v>
      </c>
      <c r="I24" s="146" t="s">
        <v>160</v>
      </c>
      <c r="J24" s="146" t="s">
        <v>62</v>
      </c>
      <c r="K24" s="146" t="s">
        <v>62</v>
      </c>
      <c r="L24" s="146" t="s">
        <v>67</v>
      </c>
      <c r="M24" s="146" t="s">
        <v>67</v>
      </c>
      <c r="N24" s="146" t="s">
        <v>268</v>
      </c>
      <c r="O24" s="146" t="s">
        <v>269</v>
      </c>
      <c r="P24" s="146" t="s">
        <v>270</v>
      </c>
      <c r="Q24" s="146" t="s">
        <v>271</v>
      </c>
      <c r="R24" s="146" t="s">
        <v>72</v>
      </c>
      <c r="S24" s="146" t="s">
        <v>72</v>
      </c>
      <c r="T24" s="146" t="s">
        <v>72</v>
      </c>
      <c r="U24" s="146" t="s">
        <v>72</v>
      </c>
      <c r="V24" s="146" t="s">
        <v>272</v>
      </c>
      <c r="W24" s="146" t="s">
        <v>273</v>
      </c>
      <c r="X24" s="146" t="s">
        <v>272</v>
      </c>
      <c r="Y24" s="146" t="s">
        <v>273</v>
      </c>
      <c r="Z24" s="146" t="s">
        <v>72</v>
      </c>
      <c r="AA24" s="146" t="s">
        <v>72</v>
      </c>
      <c r="AB24" s="146" t="s">
        <v>72</v>
      </c>
      <c r="AC24" s="146" t="s">
        <v>72</v>
      </c>
      <c r="AD24" s="146" t="s">
        <v>72</v>
      </c>
      <c r="AE24" s="146" t="s">
        <v>72</v>
      </c>
      <c r="AF24" s="146" t="s">
        <v>72</v>
      </c>
      <c r="AG24" s="146" t="s">
        <v>72</v>
      </c>
      <c r="AH24" s="146" t="s">
        <v>274</v>
      </c>
      <c r="AI24" s="146" t="s">
        <v>275</v>
      </c>
      <c r="AJ24" s="146" t="s">
        <v>92</v>
      </c>
      <c r="AK24" s="146" t="s">
        <v>92</v>
      </c>
      <c r="AL24" s="146" t="s">
        <v>72</v>
      </c>
      <c r="AM24" s="146" t="s">
        <v>72</v>
      </c>
      <c r="AN24" s="146" t="s">
        <v>276</v>
      </c>
      <c r="AO24" s="146" t="s">
        <v>277</v>
      </c>
      <c r="AP24" s="146" t="s">
        <v>67</v>
      </c>
      <c r="AQ24" s="146" t="s">
        <v>72</v>
      </c>
      <c r="AR24" s="146" t="s">
        <v>72</v>
      </c>
      <c r="AS24" s="146" t="s">
        <v>72</v>
      </c>
      <c r="AT24" s="28">
        <f t="shared" si="0"/>
        <v>19.16754983548</v>
      </c>
      <c r="AU24" s="153" t="str">
        <f t="shared" si="1"/>
        <v>3097.00</v>
      </c>
      <c r="AV24" s="153" t="str">
        <f t="shared" si="2"/>
        <v>139</v>
      </c>
      <c r="AW24" s="153" t="str">
        <f t="shared" si="3"/>
        <v>33</v>
      </c>
      <c r="AX24" s="153" t="str">
        <f t="shared" si="4"/>
        <v>1</v>
      </c>
      <c r="AY24" s="155">
        <v>17.50565</v>
      </c>
      <c r="AZ24" s="156">
        <v>915</v>
      </c>
      <c r="BA24" s="28">
        <f t="shared" si="8"/>
        <v>9.49350544241431</v>
      </c>
      <c r="BB24" s="28">
        <f t="shared" si="9"/>
        <v>-17.2677595628415</v>
      </c>
      <c r="BC24" s="29">
        <f t="shared" si="11"/>
        <v>428.870503597122</v>
      </c>
      <c r="BD24" s="36">
        <f t="shared" si="12"/>
        <v>5.44604316546763</v>
      </c>
      <c r="BE24" s="29">
        <f t="shared" si="13"/>
        <v>6.18907001468518</v>
      </c>
      <c r="BF24" s="29">
        <f t="shared" si="10"/>
        <v>137.89604198187</v>
      </c>
    </row>
    <row r="25" ht="27" spans="1:58">
      <c r="A25" s="42">
        <v>1</v>
      </c>
      <c r="B25" s="42">
        <v>1014</v>
      </c>
      <c r="C25" s="148" t="s">
        <v>278</v>
      </c>
      <c r="D25" s="149">
        <v>105</v>
      </c>
      <c r="E25" s="146" t="s">
        <v>62</v>
      </c>
      <c r="F25" s="146" t="s">
        <v>279</v>
      </c>
      <c r="G25" s="146" t="s">
        <v>280</v>
      </c>
      <c r="H25" s="146" t="s">
        <v>281</v>
      </c>
      <c r="I25" s="146" t="s">
        <v>282</v>
      </c>
      <c r="J25" s="146" t="s">
        <v>62</v>
      </c>
      <c r="K25" s="146" t="s">
        <v>62</v>
      </c>
      <c r="L25" s="146" t="s">
        <v>67</v>
      </c>
      <c r="M25" s="146" t="s">
        <v>67</v>
      </c>
      <c r="N25" s="146" t="s">
        <v>283</v>
      </c>
      <c r="O25" s="146" t="s">
        <v>284</v>
      </c>
      <c r="P25" s="146" t="s">
        <v>285</v>
      </c>
      <c r="Q25" s="146" t="s">
        <v>286</v>
      </c>
      <c r="R25" s="146" t="s">
        <v>72</v>
      </c>
      <c r="S25" s="146" t="s">
        <v>72</v>
      </c>
      <c r="T25" s="146" t="s">
        <v>72</v>
      </c>
      <c r="U25" s="146" t="s">
        <v>72</v>
      </c>
      <c r="V25" s="146" t="s">
        <v>287</v>
      </c>
      <c r="W25" s="146" t="s">
        <v>288</v>
      </c>
      <c r="X25" s="146" t="s">
        <v>287</v>
      </c>
      <c r="Y25" s="146" t="s">
        <v>288</v>
      </c>
      <c r="Z25" s="146" t="s">
        <v>72</v>
      </c>
      <c r="AA25" s="146" t="s">
        <v>72</v>
      </c>
      <c r="AB25" s="146" t="s">
        <v>72</v>
      </c>
      <c r="AC25" s="146" t="s">
        <v>72</v>
      </c>
      <c r="AD25" s="146" t="s">
        <v>72</v>
      </c>
      <c r="AE25" s="146" t="s">
        <v>72</v>
      </c>
      <c r="AF25" s="146" t="s">
        <v>72</v>
      </c>
      <c r="AG25" s="146" t="s">
        <v>72</v>
      </c>
      <c r="AH25" s="146" t="s">
        <v>289</v>
      </c>
      <c r="AI25" s="146" t="s">
        <v>290</v>
      </c>
      <c r="AJ25" s="146" t="s">
        <v>92</v>
      </c>
      <c r="AK25" s="146" t="s">
        <v>92</v>
      </c>
      <c r="AL25" s="146" t="s">
        <v>72</v>
      </c>
      <c r="AM25" s="146" t="s">
        <v>72</v>
      </c>
      <c r="AN25" s="146" t="s">
        <v>291</v>
      </c>
      <c r="AO25" s="146" t="s">
        <v>292</v>
      </c>
      <c r="AP25" s="146">
        <v>0</v>
      </c>
      <c r="AQ25" s="146" t="s">
        <v>293</v>
      </c>
      <c r="AR25" s="146" t="s">
        <v>294</v>
      </c>
      <c r="AS25" s="146" t="s">
        <v>72</v>
      </c>
      <c r="AT25" s="28">
        <f t="shared" si="0"/>
        <v>23.63533211366</v>
      </c>
      <c r="AU25" s="153" t="str">
        <f t="shared" si="1"/>
        <v>4145.00</v>
      </c>
      <c r="AV25" s="153" t="str">
        <f t="shared" si="2"/>
        <v>105</v>
      </c>
      <c r="AW25" s="153" t="str">
        <f t="shared" si="3"/>
        <v>30</v>
      </c>
      <c r="AX25" s="153" t="str">
        <f t="shared" si="4"/>
        <v>1</v>
      </c>
      <c r="AY25" s="155">
        <v>23.37116</v>
      </c>
      <c r="AZ25" s="156">
        <v>4525</v>
      </c>
      <c r="BA25" s="28">
        <f t="shared" si="8"/>
        <v>1.13033376888438</v>
      </c>
      <c r="BB25" s="28">
        <f t="shared" si="9"/>
        <v>-53.1270718232044</v>
      </c>
      <c r="BC25" s="29">
        <f t="shared" si="11"/>
        <v>669.104761904762</v>
      </c>
      <c r="BD25" s="36">
        <f t="shared" si="12"/>
        <v>20.2</v>
      </c>
      <c r="BE25" s="29">
        <f t="shared" si="13"/>
        <v>5.70213078737274</v>
      </c>
      <c r="BF25" s="29">
        <f t="shared" si="10"/>
        <v>225.098401082476</v>
      </c>
    </row>
    <row r="26" spans="1:58">
      <c r="A26" s="42">
        <v>3</v>
      </c>
      <c r="B26" s="42">
        <v>1122</v>
      </c>
      <c r="C26" s="146" t="s">
        <v>295</v>
      </c>
      <c r="D26" s="149">
        <v>109</v>
      </c>
      <c r="E26" s="146" t="s">
        <v>62</v>
      </c>
      <c r="F26" s="146" t="s">
        <v>296</v>
      </c>
      <c r="G26" s="146" t="s">
        <v>297</v>
      </c>
      <c r="H26" s="146" t="s">
        <v>171</v>
      </c>
      <c r="I26" s="146" t="s">
        <v>298</v>
      </c>
      <c r="J26" s="146" t="s">
        <v>67</v>
      </c>
      <c r="K26" s="146" t="s">
        <v>67</v>
      </c>
      <c r="L26" s="146" t="s">
        <v>67</v>
      </c>
      <c r="M26" s="146" t="s">
        <v>67</v>
      </c>
      <c r="N26" s="146" t="s">
        <v>299</v>
      </c>
      <c r="O26" s="146" t="s">
        <v>300</v>
      </c>
      <c r="P26" s="146" t="s">
        <v>301</v>
      </c>
      <c r="Q26" s="146" t="s">
        <v>302</v>
      </c>
      <c r="R26" s="146" t="s">
        <v>72</v>
      </c>
      <c r="S26" s="146" t="s">
        <v>72</v>
      </c>
      <c r="T26" s="146" t="s">
        <v>72</v>
      </c>
      <c r="U26" s="146" t="s">
        <v>72</v>
      </c>
      <c r="V26" s="146" t="s">
        <v>72</v>
      </c>
      <c r="W26" s="146" t="s">
        <v>72</v>
      </c>
      <c r="X26" s="146" t="s">
        <v>72</v>
      </c>
      <c r="Y26" s="146" t="s">
        <v>72</v>
      </c>
      <c r="Z26" s="146" t="s">
        <v>72</v>
      </c>
      <c r="AA26" s="146" t="s">
        <v>72</v>
      </c>
      <c r="AB26" s="146" t="s">
        <v>72</v>
      </c>
      <c r="AC26" s="146" t="s">
        <v>72</v>
      </c>
      <c r="AD26" s="146" t="s">
        <v>72</v>
      </c>
      <c r="AE26" s="146" t="s">
        <v>72</v>
      </c>
      <c r="AF26" s="146" t="s">
        <v>72</v>
      </c>
      <c r="AG26" s="146" t="s">
        <v>72</v>
      </c>
      <c r="AH26" s="146" t="s">
        <v>303</v>
      </c>
      <c r="AI26" s="146" t="s">
        <v>304</v>
      </c>
      <c r="AJ26" s="146" t="s">
        <v>92</v>
      </c>
      <c r="AK26" s="146" t="s">
        <v>92</v>
      </c>
      <c r="AL26" s="146" t="s">
        <v>72</v>
      </c>
      <c r="AM26" s="146" t="s">
        <v>72</v>
      </c>
      <c r="AN26" s="146" t="s">
        <v>305</v>
      </c>
      <c r="AO26" s="146" t="s">
        <v>306</v>
      </c>
      <c r="AP26" s="146" t="s">
        <v>67</v>
      </c>
      <c r="AQ26" s="146" t="s">
        <v>72</v>
      </c>
      <c r="AR26" s="146" t="s">
        <v>72</v>
      </c>
      <c r="AS26" s="146" t="s">
        <v>72</v>
      </c>
      <c r="AT26" s="28">
        <f t="shared" si="0"/>
        <v>10.554255</v>
      </c>
      <c r="AU26" s="153" t="str">
        <f t="shared" si="1"/>
        <v>2424.00</v>
      </c>
      <c r="AV26" s="153" t="str">
        <f t="shared" si="2"/>
        <v>81</v>
      </c>
      <c r="AW26" s="153" t="str">
        <f t="shared" si="3"/>
        <v>13</v>
      </c>
      <c r="AX26" s="153" t="str">
        <f t="shared" si="4"/>
        <v>0</v>
      </c>
      <c r="AY26" s="155">
        <v>10.838</v>
      </c>
      <c r="AZ26" s="156">
        <v>2720</v>
      </c>
      <c r="BA26" s="28">
        <f t="shared" si="8"/>
        <v>-2.6180568370548</v>
      </c>
      <c r="BB26" s="28">
        <f t="shared" si="9"/>
        <v>-9.375</v>
      </c>
      <c r="BC26" s="29">
        <f t="shared" si="11"/>
        <v>393.333333333333</v>
      </c>
      <c r="BD26" s="36">
        <f t="shared" si="12"/>
        <v>30.4320987654321</v>
      </c>
      <c r="BE26" s="29">
        <f t="shared" si="13"/>
        <v>4.35406559405941</v>
      </c>
      <c r="BF26" s="29">
        <f t="shared" si="10"/>
        <v>130.299444444444</v>
      </c>
    </row>
    <row r="27" spans="1:58">
      <c r="A27" s="42">
        <v>1</v>
      </c>
      <c r="B27" s="42">
        <v>1031</v>
      </c>
      <c r="C27" s="146" t="s">
        <v>307</v>
      </c>
      <c r="D27" s="149">
        <v>38</v>
      </c>
      <c r="E27" s="146" t="s">
        <v>62</v>
      </c>
      <c r="F27" s="146" t="s">
        <v>308</v>
      </c>
      <c r="G27" s="146" t="s">
        <v>309</v>
      </c>
      <c r="H27" s="146" t="s">
        <v>310</v>
      </c>
      <c r="I27" s="146" t="s">
        <v>311</v>
      </c>
      <c r="J27" s="146" t="s">
        <v>121</v>
      </c>
      <c r="K27" s="146" t="s">
        <v>62</v>
      </c>
      <c r="L27" s="146" t="s">
        <v>67</v>
      </c>
      <c r="M27" s="146" t="s">
        <v>121</v>
      </c>
      <c r="N27" s="146" t="s">
        <v>312</v>
      </c>
      <c r="O27" s="146" t="s">
        <v>313</v>
      </c>
      <c r="P27" s="146" t="s">
        <v>314</v>
      </c>
      <c r="Q27" s="146" t="s">
        <v>315</v>
      </c>
      <c r="R27" s="146" t="s">
        <v>72</v>
      </c>
      <c r="S27" s="146" t="s">
        <v>72</v>
      </c>
      <c r="T27" s="146" t="s">
        <v>72</v>
      </c>
      <c r="U27" s="146" t="s">
        <v>72</v>
      </c>
      <c r="V27" s="146" t="s">
        <v>316</v>
      </c>
      <c r="W27" s="146" t="s">
        <v>317</v>
      </c>
      <c r="X27" s="146" t="s">
        <v>316</v>
      </c>
      <c r="Y27" s="146" t="s">
        <v>317</v>
      </c>
      <c r="Z27" s="146" t="s">
        <v>72</v>
      </c>
      <c r="AA27" s="146" t="s">
        <v>72</v>
      </c>
      <c r="AB27" s="146" t="s">
        <v>72</v>
      </c>
      <c r="AC27" s="146" t="s">
        <v>72</v>
      </c>
      <c r="AD27" s="146" t="s">
        <v>72</v>
      </c>
      <c r="AE27" s="146" t="s">
        <v>72</v>
      </c>
      <c r="AF27" s="146" t="s">
        <v>72</v>
      </c>
      <c r="AG27" s="146" t="s">
        <v>72</v>
      </c>
      <c r="AH27" s="146" t="s">
        <v>318</v>
      </c>
      <c r="AI27" s="146" t="s">
        <v>319</v>
      </c>
      <c r="AJ27" s="146" t="s">
        <v>72</v>
      </c>
      <c r="AK27" s="146" t="s">
        <v>72</v>
      </c>
      <c r="AL27" s="146" t="s">
        <v>72</v>
      </c>
      <c r="AM27" s="146" t="s">
        <v>72</v>
      </c>
      <c r="AN27" s="146" t="s">
        <v>320</v>
      </c>
      <c r="AO27" s="146" t="s">
        <v>321</v>
      </c>
      <c r="AP27" s="146">
        <v>0</v>
      </c>
      <c r="AQ27" s="146" t="s">
        <v>72</v>
      </c>
      <c r="AR27" s="146" t="s">
        <v>72</v>
      </c>
      <c r="AS27" s="146" t="s">
        <v>72</v>
      </c>
      <c r="AT27" s="28">
        <f t="shared" si="0"/>
        <v>33.894574152</v>
      </c>
      <c r="AU27" s="153" t="str">
        <f t="shared" si="1"/>
        <v>10260.00</v>
      </c>
      <c r="AV27" s="153" t="str">
        <f t="shared" si="2"/>
        <v>247</v>
      </c>
      <c r="AW27" s="153" t="str">
        <f t="shared" si="3"/>
        <v>59</v>
      </c>
      <c r="AX27" s="153" t="str">
        <f t="shared" si="4"/>
        <v>2</v>
      </c>
      <c r="AY27" s="155">
        <v>34.37836</v>
      </c>
      <c r="AZ27" s="156">
        <v>3200</v>
      </c>
      <c r="BA27" s="28">
        <f t="shared" si="8"/>
        <v>-1.40723946110287</v>
      </c>
      <c r="BB27" s="28">
        <f t="shared" si="9"/>
        <v>63.875</v>
      </c>
      <c r="BC27" s="29">
        <f t="shared" si="11"/>
        <v>426.546558704453</v>
      </c>
      <c r="BD27" s="36">
        <f t="shared" si="12"/>
        <v>21.2307692307692</v>
      </c>
      <c r="BE27" s="29">
        <f t="shared" si="13"/>
        <v>3.30356473216374</v>
      </c>
      <c r="BF27" s="29">
        <f t="shared" si="10"/>
        <v>137.224996566802</v>
      </c>
    </row>
    <row r="28" ht="27" spans="1:58">
      <c r="A28" s="42">
        <v>2</v>
      </c>
      <c r="B28" s="42">
        <v>1025</v>
      </c>
      <c r="C28" s="146" t="s">
        <v>322</v>
      </c>
      <c r="D28" s="149">
        <v>113</v>
      </c>
      <c r="E28" s="146" t="s">
        <v>62</v>
      </c>
      <c r="F28" s="146" t="s">
        <v>323</v>
      </c>
      <c r="G28" s="146" t="s">
        <v>324</v>
      </c>
      <c r="H28" s="146" t="s">
        <v>325</v>
      </c>
      <c r="I28" s="146" t="s">
        <v>326</v>
      </c>
      <c r="J28" s="146" t="s">
        <v>62</v>
      </c>
      <c r="K28" s="146" t="s">
        <v>67</v>
      </c>
      <c r="L28" s="146" t="s">
        <v>62</v>
      </c>
      <c r="M28" s="146" t="s">
        <v>67</v>
      </c>
      <c r="N28" s="146" t="s">
        <v>327</v>
      </c>
      <c r="O28" s="146" t="s">
        <v>328</v>
      </c>
      <c r="P28" s="146" t="s">
        <v>329</v>
      </c>
      <c r="Q28" s="146" t="s">
        <v>330</v>
      </c>
      <c r="R28" s="146" t="s">
        <v>72</v>
      </c>
      <c r="S28" s="146" t="s">
        <v>72</v>
      </c>
      <c r="T28" s="146" t="s">
        <v>72</v>
      </c>
      <c r="U28" s="146" t="s">
        <v>72</v>
      </c>
      <c r="V28" s="146" t="s">
        <v>72</v>
      </c>
      <c r="W28" s="146" t="s">
        <v>72</v>
      </c>
      <c r="X28" s="146" t="s">
        <v>72</v>
      </c>
      <c r="Y28" s="146" t="s">
        <v>72</v>
      </c>
      <c r="Z28" s="146" t="s">
        <v>72</v>
      </c>
      <c r="AA28" s="146" t="s">
        <v>72</v>
      </c>
      <c r="AB28" s="146" t="s">
        <v>331</v>
      </c>
      <c r="AC28" s="146" t="s">
        <v>332</v>
      </c>
      <c r="AD28" s="146" t="s">
        <v>331</v>
      </c>
      <c r="AE28" s="146" t="s">
        <v>332</v>
      </c>
      <c r="AF28" s="146" t="s">
        <v>72</v>
      </c>
      <c r="AG28" s="146" t="s">
        <v>72</v>
      </c>
      <c r="AH28" s="146" t="s">
        <v>333</v>
      </c>
      <c r="AI28" s="146" t="s">
        <v>334</v>
      </c>
      <c r="AJ28" s="146" t="s">
        <v>92</v>
      </c>
      <c r="AK28" s="146" t="s">
        <v>92</v>
      </c>
      <c r="AL28" s="146" t="s">
        <v>72</v>
      </c>
      <c r="AM28" s="146" t="s">
        <v>72</v>
      </c>
      <c r="AN28" s="146" t="s">
        <v>72</v>
      </c>
      <c r="AO28" s="146" t="s">
        <v>72</v>
      </c>
      <c r="AP28" s="146" t="s">
        <v>67</v>
      </c>
      <c r="AQ28" s="146" t="s">
        <v>72</v>
      </c>
      <c r="AR28" s="146" t="s">
        <v>72</v>
      </c>
      <c r="AS28" s="146" t="s">
        <v>72</v>
      </c>
      <c r="AT28" s="28">
        <f t="shared" si="0"/>
        <v>28.145475618</v>
      </c>
      <c r="AU28" s="153" t="str">
        <f t="shared" si="1"/>
        <v>3061.00</v>
      </c>
      <c r="AV28" s="153" t="str">
        <f t="shared" si="2"/>
        <v>241</v>
      </c>
      <c r="AW28" s="153" t="str">
        <f t="shared" si="3"/>
        <v>35</v>
      </c>
      <c r="AX28" s="153" t="str">
        <f t="shared" si="4"/>
        <v>1</v>
      </c>
      <c r="AY28" s="155">
        <v>28.14544</v>
      </c>
      <c r="AZ28" s="156">
        <v>2302</v>
      </c>
      <c r="BA28" s="28">
        <f t="shared" si="8"/>
        <v>0.000126549807021669</v>
      </c>
      <c r="BB28" s="28">
        <f t="shared" si="9"/>
        <v>3.69504778453518</v>
      </c>
      <c r="BC28" s="29">
        <f t="shared" si="11"/>
        <v>327.293402489627</v>
      </c>
      <c r="BD28" s="36">
        <f t="shared" si="12"/>
        <v>9.9048132780083</v>
      </c>
      <c r="BE28" s="29">
        <f t="shared" si="13"/>
        <v>9.19486299183274</v>
      </c>
      <c r="BF28" s="29">
        <f t="shared" si="10"/>
        <v>116.786205883817</v>
      </c>
    </row>
    <row r="29" spans="1:58">
      <c r="A29" s="42">
        <v>3</v>
      </c>
      <c r="B29" s="42">
        <v>1024</v>
      </c>
      <c r="C29" s="146" t="s">
        <v>335</v>
      </c>
      <c r="D29" s="149">
        <v>101</v>
      </c>
      <c r="E29" s="146" t="s">
        <v>62</v>
      </c>
      <c r="F29" s="146" t="s">
        <v>336</v>
      </c>
      <c r="G29" s="146" t="s">
        <v>337</v>
      </c>
      <c r="H29" s="146" t="s">
        <v>338</v>
      </c>
      <c r="I29" s="146" t="s">
        <v>339</v>
      </c>
      <c r="J29" s="146" t="s">
        <v>67</v>
      </c>
      <c r="K29" s="146" t="s">
        <v>67</v>
      </c>
      <c r="L29" s="146" t="s">
        <v>67</v>
      </c>
      <c r="M29" s="146" t="s">
        <v>67</v>
      </c>
      <c r="N29" s="146" t="s">
        <v>340</v>
      </c>
      <c r="O29" s="146" t="s">
        <v>341</v>
      </c>
      <c r="P29" s="146" t="s">
        <v>342</v>
      </c>
      <c r="Q29" s="146" t="s">
        <v>343</v>
      </c>
      <c r="R29" s="146" t="s">
        <v>72</v>
      </c>
      <c r="S29" s="146" t="s">
        <v>72</v>
      </c>
      <c r="T29" s="146" t="s">
        <v>72</v>
      </c>
      <c r="U29" s="146" t="s">
        <v>72</v>
      </c>
      <c r="V29" s="146" t="s">
        <v>72</v>
      </c>
      <c r="W29" s="146" t="s">
        <v>72</v>
      </c>
      <c r="X29" s="146" t="s">
        <v>72</v>
      </c>
      <c r="Y29" s="146" t="s">
        <v>72</v>
      </c>
      <c r="Z29" s="146" t="s">
        <v>72</v>
      </c>
      <c r="AA29" s="146" t="s">
        <v>72</v>
      </c>
      <c r="AB29" s="146" t="s">
        <v>72</v>
      </c>
      <c r="AC29" s="146" t="s">
        <v>72</v>
      </c>
      <c r="AD29" s="146" t="s">
        <v>72</v>
      </c>
      <c r="AE29" s="146" t="s">
        <v>72</v>
      </c>
      <c r="AF29" s="146" t="s">
        <v>72</v>
      </c>
      <c r="AG29" s="146" t="s">
        <v>72</v>
      </c>
      <c r="AH29" s="146" t="s">
        <v>344</v>
      </c>
      <c r="AI29" s="146" t="s">
        <v>345</v>
      </c>
      <c r="AJ29" s="146" t="s">
        <v>92</v>
      </c>
      <c r="AK29" s="146" t="s">
        <v>92</v>
      </c>
      <c r="AL29" s="146" t="s">
        <v>72</v>
      </c>
      <c r="AM29" s="146" t="s">
        <v>72</v>
      </c>
      <c r="AN29" s="146" t="s">
        <v>346</v>
      </c>
      <c r="AO29" s="146" t="s">
        <v>347</v>
      </c>
      <c r="AP29" s="146" t="s">
        <v>67</v>
      </c>
      <c r="AQ29" s="146" t="s">
        <v>72</v>
      </c>
      <c r="AR29" s="146" t="s">
        <v>72</v>
      </c>
      <c r="AS29" s="146" t="s">
        <v>72</v>
      </c>
      <c r="AT29" s="28">
        <f t="shared" si="0"/>
        <v>13.0297161</v>
      </c>
      <c r="AU29" s="153" t="str">
        <f t="shared" si="1"/>
        <v>3610.00</v>
      </c>
      <c r="AV29" s="153" t="str">
        <f t="shared" si="2"/>
        <v>98</v>
      </c>
      <c r="AW29" s="153" t="str">
        <f t="shared" si="3"/>
        <v>19</v>
      </c>
      <c r="AX29" s="153" t="str">
        <f t="shared" si="4"/>
        <v>0</v>
      </c>
      <c r="AY29" s="155">
        <v>14.1383</v>
      </c>
      <c r="AZ29" s="156">
        <v>3858</v>
      </c>
      <c r="BA29" s="28">
        <f t="shared" si="8"/>
        <v>-7.8409985641838</v>
      </c>
      <c r="BB29" s="28">
        <f t="shared" si="9"/>
        <v>-24.1057542768274</v>
      </c>
      <c r="BC29" s="29">
        <f t="shared" si="11"/>
        <v>405.602040816327</v>
      </c>
      <c r="BD29" s="36">
        <f t="shared" si="12"/>
        <v>29.8775510204082</v>
      </c>
      <c r="BE29" s="29">
        <f t="shared" si="13"/>
        <v>3.6093396398892</v>
      </c>
      <c r="BF29" s="29">
        <f t="shared" si="10"/>
        <v>132.956286734694</v>
      </c>
    </row>
    <row r="30" spans="1:58">
      <c r="A30" s="42">
        <v>1</v>
      </c>
      <c r="B30" s="42">
        <v>1022</v>
      </c>
      <c r="C30" s="146" t="s">
        <v>348</v>
      </c>
      <c r="D30" s="149">
        <v>14</v>
      </c>
      <c r="E30" s="146" t="s">
        <v>62</v>
      </c>
      <c r="F30" s="146" t="s">
        <v>349</v>
      </c>
      <c r="G30" s="146" t="s">
        <v>350</v>
      </c>
      <c r="H30" s="146" t="s">
        <v>351</v>
      </c>
      <c r="I30" s="146" t="s">
        <v>352</v>
      </c>
      <c r="J30" s="146" t="s">
        <v>121</v>
      </c>
      <c r="K30" s="146" t="s">
        <v>62</v>
      </c>
      <c r="L30" s="146" t="s">
        <v>62</v>
      </c>
      <c r="M30" s="146" t="s">
        <v>67</v>
      </c>
      <c r="N30" s="146" t="s">
        <v>353</v>
      </c>
      <c r="O30" s="146" t="s">
        <v>354</v>
      </c>
      <c r="P30" s="146" t="s">
        <v>355</v>
      </c>
      <c r="Q30" s="146" t="s">
        <v>356</v>
      </c>
      <c r="R30" s="146" t="s">
        <v>72</v>
      </c>
      <c r="S30" s="146" t="s">
        <v>72</v>
      </c>
      <c r="T30" s="146" t="s">
        <v>72</v>
      </c>
      <c r="U30" s="146" t="s">
        <v>72</v>
      </c>
      <c r="V30" s="146" t="s">
        <v>357</v>
      </c>
      <c r="W30" s="146" t="s">
        <v>358</v>
      </c>
      <c r="X30" s="146" t="s">
        <v>357</v>
      </c>
      <c r="Y30" s="146" t="s">
        <v>358</v>
      </c>
      <c r="Z30" s="146" t="s">
        <v>72</v>
      </c>
      <c r="AA30" s="146" t="s">
        <v>72</v>
      </c>
      <c r="AB30" s="146" t="s">
        <v>359</v>
      </c>
      <c r="AC30" s="146" t="s">
        <v>360</v>
      </c>
      <c r="AD30" s="146" t="s">
        <v>359</v>
      </c>
      <c r="AE30" s="146" t="s">
        <v>360</v>
      </c>
      <c r="AF30" s="146" t="s">
        <v>72</v>
      </c>
      <c r="AG30" s="146" t="s">
        <v>72</v>
      </c>
      <c r="AH30" s="146" t="s">
        <v>361</v>
      </c>
      <c r="AI30" s="146" t="s">
        <v>362</v>
      </c>
      <c r="AJ30" s="146" t="s">
        <v>92</v>
      </c>
      <c r="AK30" s="146" t="s">
        <v>92</v>
      </c>
      <c r="AL30" s="146" t="s">
        <v>72</v>
      </c>
      <c r="AM30" s="146" t="s">
        <v>72</v>
      </c>
      <c r="AN30" s="146" t="s">
        <v>363</v>
      </c>
      <c r="AO30" s="146" t="s">
        <v>364</v>
      </c>
      <c r="AP30" s="146" t="s">
        <v>62</v>
      </c>
      <c r="AQ30" s="146" t="s">
        <v>72</v>
      </c>
      <c r="AR30" s="146" t="s">
        <v>72</v>
      </c>
      <c r="AS30" s="146" t="s">
        <v>72</v>
      </c>
      <c r="AT30" s="28">
        <f t="shared" si="0"/>
        <v>28.6949644074</v>
      </c>
      <c r="AU30" s="153" t="str">
        <f t="shared" si="1"/>
        <v>4631.00</v>
      </c>
      <c r="AV30" s="153" t="str">
        <f t="shared" si="2"/>
        <v>175</v>
      </c>
      <c r="AW30" s="153" t="str">
        <f t="shared" si="3"/>
        <v>51</v>
      </c>
      <c r="AX30" s="153" t="str">
        <f t="shared" si="4"/>
        <v>2</v>
      </c>
      <c r="AY30" s="155">
        <v>29.684126</v>
      </c>
      <c r="AZ30" s="156">
        <v>7718</v>
      </c>
      <c r="BA30" s="28">
        <f t="shared" si="8"/>
        <v>-3.33229144964549</v>
      </c>
      <c r="BB30" s="28">
        <f t="shared" si="9"/>
        <v>51.9046385073853</v>
      </c>
      <c r="BC30" s="29">
        <f t="shared" si="11"/>
        <v>493.405714285714</v>
      </c>
      <c r="BD30" s="36">
        <f t="shared" si="12"/>
        <v>66.9942857142857</v>
      </c>
      <c r="BE30" s="29">
        <f t="shared" si="13"/>
        <v>6.19627821364716</v>
      </c>
      <c r="BF30" s="29">
        <f t="shared" si="10"/>
        <v>163.971225185143</v>
      </c>
    </row>
    <row r="31" ht="27" spans="1:58">
      <c r="A31" s="42">
        <v>2</v>
      </c>
      <c r="B31" s="42">
        <v>1023</v>
      </c>
      <c r="C31" s="146" t="s">
        <v>365</v>
      </c>
      <c r="D31" s="149">
        <v>42</v>
      </c>
      <c r="E31" s="146" t="s">
        <v>62</v>
      </c>
      <c r="F31" s="146" t="s">
        <v>366</v>
      </c>
      <c r="G31" s="146" t="s">
        <v>367</v>
      </c>
      <c r="H31" s="146" t="s">
        <v>368</v>
      </c>
      <c r="I31" s="146" t="s">
        <v>205</v>
      </c>
      <c r="J31" s="146" t="s">
        <v>369</v>
      </c>
      <c r="K31" s="146" t="s">
        <v>121</v>
      </c>
      <c r="L31" s="146" t="s">
        <v>62</v>
      </c>
      <c r="M31" s="146" t="s">
        <v>67</v>
      </c>
      <c r="N31" s="146" t="s">
        <v>370</v>
      </c>
      <c r="O31" s="146" t="s">
        <v>371</v>
      </c>
      <c r="P31" s="146" t="s">
        <v>372</v>
      </c>
      <c r="Q31" s="146" t="s">
        <v>373</v>
      </c>
      <c r="R31" s="146" t="s">
        <v>72</v>
      </c>
      <c r="S31" s="146" t="s">
        <v>72</v>
      </c>
      <c r="T31" s="146" t="s">
        <v>374</v>
      </c>
      <c r="U31" s="146" t="s">
        <v>375</v>
      </c>
      <c r="V31" s="146" t="s">
        <v>376</v>
      </c>
      <c r="W31" s="146" t="s">
        <v>377</v>
      </c>
      <c r="X31" s="146" t="s">
        <v>376</v>
      </c>
      <c r="Y31" s="146" t="s">
        <v>377</v>
      </c>
      <c r="Z31" s="146" t="s">
        <v>72</v>
      </c>
      <c r="AA31" s="146" t="s">
        <v>72</v>
      </c>
      <c r="AB31" s="146" t="s">
        <v>378</v>
      </c>
      <c r="AC31" s="146" t="s">
        <v>379</v>
      </c>
      <c r="AD31" s="146" t="s">
        <v>378</v>
      </c>
      <c r="AE31" s="146" t="s">
        <v>379</v>
      </c>
      <c r="AF31" s="146" t="s">
        <v>72</v>
      </c>
      <c r="AG31" s="146" t="s">
        <v>72</v>
      </c>
      <c r="AH31" s="146" t="s">
        <v>380</v>
      </c>
      <c r="AI31" s="146" t="s">
        <v>381</v>
      </c>
      <c r="AJ31" s="146" t="s">
        <v>72</v>
      </c>
      <c r="AK31" s="146" t="s">
        <v>72</v>
      </c>
      <c r="AL31" s="146" t="s">
        <v>72</v>
      </c>
      <c r="AM31" s="146" t="s">
        <v>72</v>
      </c>
      <c r="AN31" s="146" t="s">
        <v>382</v>
      </c>
      <c r="AO31" s="146" t="s">
        <v>383</v>
      </c>
      <c r="AP31" s="146" t="s">
        <v>67</v>
      </c>
      <c r="AQ31" s="146" t="s">
        <v>72</v>
      </c>
      <c r="AR31" s="146" t="s">
        <v>72</v>
      </c>
      <c r="AS31" s="146" t="s">
        <v>72</v>
      </c>
      <c r="AT31" s="28">
        <f t="shared" si="0"/>
        <v>113.9425120542</v>
      </c>
      <c r="AU31" s="153" t="str">
        <f t="shared" si="1"/>
        <v>9675.00</v>
      </c>
      <c r="AV31" s="153" t="str">
        <f t="shared" si="2"/>
        <v>1598</v>
      </c>
      <c r="AW31" s="153" t="str">
        <f t="shared" si="3"/>
        <v>176</v>
      </c>
      <c r="AX31" s="153" t="str">
        <f t="shared" si="4"/>
        <v>3</v>
      </c>
      <c r="AY31" s="155">
        <v>115.292759</v>
      </c>
      <c r="AZ31" s="156">
        <v>35037</v>
      </c>
      <c r="BA31" s="28">
        <f t="shared" si="8"/>
        <v>-1.17114635603436</v>
      </c>
      <c r="BB31" s="28">
        <f t="shared" si="9"/>
        <v>31.7321688500728</v>
      </c>
      <c r="BC31" s="29">
        <f t="shared" si="11"/>
        <v>205.834167709637</v>
      </c>
      <c r="BD31" s="36">
        <f t="shared" si="12"/>
        <v>28.8829787234043</v>
      </c>
      <c r="BE31" s="29">
        <f t="shared" si="13"/>
        <v>11.7770038298915</v>
      </c>
      <c r="BF31" s="29">
        <f t="shared" si="10"/>
        <v>71.3031990326658</v>
      </c>
    </row>
    <row r="32" ht="27" spans="1:58">
      <c r="A32" s="42">
        <v>1</v>
      </c>
      <c r="B32" s="42">
        <v>1014</v>
      </c>
      <c r="C32" s="146" t="s">
        <v>384</v>
      </c>
      <c r="D32" s="149">
        <v>26</v>
      </c>
      <c r="E32" s="146" t="s">
        <v>62</v>
      </c>
      <c r="F32" s="146" t="s">
        <v>385</v>
      </c>
      <c r="G32" s="146" t="s">
        <v>385</v>
      </c>
      <c r="H32" s="146" t="s">
        <v>386</v>
      </c>
      <c r="I32" s="146" t="s">
        <v>387</v>
      </c>
      <c r="J32" s="146" t="s">
        <v>369</v>
      </c>
      <c r="K32" s="146" t="s">
        <v>62</v>
      </c>
      <c r="L32" s="146" t="s">
        <v>121</v>
      </c>
      <c r="M32" s="146" t="s">
        <v>67</v>
      </c>
      <c r="N32" s="146" t="s">
        <v>388</v>
      </c>
      <c r="O32" s="146" t="s">
        <v>389</v>
      </c>
      <c r="P32" s="146" t="s">
        <v>390</v>
      </c>
      <c r="Q32" s="146" t="s">
        <v>391</v>
      </c>
      <c r="R32" s="146" t="s">
        <v>72</v>
      </c>
      <c r="S32" s="146" t="s">
        <v>72</v>
      </c>
      <c r="T32" s="146" t="s">
        <v>392</v>
      </c>
      <c r="U32" s="146" t="s">
        <v>393</v>
      </c>
      <c r="V32" s="146" t="s">
        <v>394</v>
      </c>
      <c r="W32" s="146" t="s">
        <v>395</v>
      </c>
      <c r="X32" s="146" t="s">
        <v>394</v>
      </c>
      <c r="Y32" s="146" t="s">
        <v>395</v>
      </c>
      <c r="Z32" s="146" t="s">
        <v>72</v>
      </c>
      <c r="AA32" s="146" t="s">
        <v>72</v>
      </c>
      <c r="AB32" s="146" t="s">
        <v>396</v>
      </c>
      <c r="AC32" s="146" t="s">
        <v>397</v>
      </c>
      <c r="AD32" s="146" t="s">
        <v>396</v>
      </c>
      <c r="AE32" s="146" t="s">
        <v>397</v>
      </c>
      <c r="AF32" s="146" t="s">
        <v>72</v>
      </c>
      <c r="AG32" s="146" t="s">
        <v>72</v>
      </c>
      <c r="AH32" s="146" t="s">
        <v>398</v>
      </c>
      <c r="AI32" s="146" t="s">
        <v>399</v>
      </c>
      <c r="AJ32" s="146" t="s">
        <v>92</v>
      </c>
      <c r="AK32" s="146" t="s">
        <v>92</v>
      </c>
      <c r="AL32" s="146" t="s">
        <v>72</v>
      </c>
      <c r="AM32" s="146" t="s">
        <v>72</v>
      </c>
      <c r="AN32" s="146" t="s">
        <v>400</v>
      </c>
      <c r="AO32" s="146" t="s">
        <v>401</v>
      </c>
      <c r="AP32" s="146" t="s">
        <v>67</v>
      </c>
      <c r="AQ32" s="146" t="s">
        <v>72</v>
      </c>
      <c r="AR32" s="146" t="s">
        <v>402</v>
      </c>
      <c r="AS32" s="146" t="s">
        <v>72</v>
      </c>
      <c r="AT32" s="28">
        <f t="shared" si="0"/>
        <v>101.00210712554</v>
      </c>
      <c r="AU32" s="153" t="str">
        <f t="shared" si="1"/>
        <v>21149.00</v>
      </c>
      <c r="AV32" s="153" t="str">
        <f t="shared" si="2"/>
        <v>1546</v>
      </c>
      <c r="AW32" s="153" t="str">
        <f t="shared" si="3"/>
        <v>206</v>
      </c>
      <c r="AX32" s="153" t="str">
        <f t="shared" si="4"/>
        <v>3</v>
      </c>
      <c r="AY32" s="155">
        <v>122.184308</v>
      </c>
      <c r="AZ32" s="156">
        <v>28654</v>
      </c>
      <c r="BA32" s="28">
        <f t="shared" si="8"/>
        <v>-17.3362694614271</v>
      </c>
      <c r="BB32" s="28">
        <f t="shared" si="9"/>
        <v>8.5223703496894</v>
      </c>
      <c r="BC32" s="29">
        <f t="shared" si="11"/>
        <v>168.60063389392</v>
      </c>
      <c r="BD32" s="36">
        <f t="shared" si="12"/>
        <v>20.1138421733506</v>
      </c>
      <c r="BE32" s="29">
        <f t="shared" si="13"/>
        <v>4.77573914253818</v>
      </c>
      <c r="BF32" s="29">
        <f t="shared" si="10"/>
        <v>65.3312465236352</v>
      </c>
    </row>
    <row r="33" spans="1:58">
      <c r="A33" s="42">
        <v>9</v>
      </c>
      <c r="B33" s="42">
        <v>1151</v>
      </c>
      <c r="C33" s="148" t="s">
        <v>403</v>
      </c>
      <c r="D33" s="149">
        <v>41</v>
      </c>
      <c r="E33" s="146" t="s">
        <v>62</v>
      </c>
      <c r="F33" s="146" t="s">
        <v>404</v>
      </c>
      <c r="G33" s="146" t="s">
        <v>405</v>
      </c>
      <c r="H33" s="146" t="s">
        <v>406</v>
      </c>
      <c r="I33" s="146" t="s">
        <v>339</v>
      </c>
      <c r="J33" s="146" t="s">
        <v>369</v>
      </c>
      <c r="K33" s="146" t="s">
        <v>121</v>
      </c>
      <c r="L33" s="146" t="s">
        <v>62</v>
      </c>
      <c r="M33" s="146" t="s">
        <v>67</v>
      </c>
      <c r="N33" s="146" t="s">
        <v>407</v>
      </c>
      <c r="O33" s="146" t="s">
        <v>408</v>
      </c>
      <c r="P33" s="146" t="s">
        <v>409</v>
      </c>
      <c r="Q33" s="146" t="s">
        <v>410</v>
      </c>
      <c r="R33" s="146" t="s">
        <v>72</v>
      </c>
      <c r="S33" s="146" t="s">
        <v>72</v>
      </c>
      <c r="T33" s="146" t="s">
        <v>72</v>
      </c>
      <c r="U33" s="146" t="s">
        <v>72</v>
      </c>
      <c r="V33" s="146" t="s">
        <v>411</v>
      </c>
      <c r="W33" s="146" t="s">
        <v>412</v>
      </c>
      <c r="X33" s="146" t="s">
        <v>411</v>
      </c>
      <c r="Y33" s="146" t="s">
        <v>412</v>
      </c>
      <c r="Z33" s="146" t="s">
        <v>72</v>
      </c>
      <c r="AA33" s="146" t="s">
        <v>72</v>
      </c>
      <c r="AB33" s="146" t="s">
        <v>72</v>
      </c>
      <c r="AC33" s="146" t="s">
        <v>72</v>
      </c>
      <c r="AD33" s="146" t="s">
        <v>72</v>
      </c>
      <c r="AE33" s="146" t="s">
        <v>72</v>
      </c>
      <c r="AF33" s="146" t="s">
        <v>72</v>
      </c>
      <c r="AG33" s="146" t="s">
        <v>72</v>
      </c>
      <c r="AH33" s="146" t="s">
        <v>72</v>
      </c>
      <c r="AI33" s="146" t="s">
        <v>72</v>
      </c>
      <c r="AJ33" s="146" t="s">
        <v>92</v>
      </c>
      <c r="AK33" s="146" t="s">
        <v>92</v>
      </c>
      <c r="AL33" s="146" t="s">
        <v>72</v>
      </c>
      <c r="AM33" s="146" t="s">
        <v>72</v>
      </c>
      <c r="AN33" s="146" t="s">
        <v>413</v>
      </c>
      <c r="AO33" s="146" t="s">
        <v>414</v>
      </c>
      <c r="AP33" s="146" t="s">
        <v>67</v>
      </c>
      <c r="AQ33" s="146" t="s">
        <v>72</v>
      </c>
      <c r="AR33" s="146" t="s">
        <v>72</v>
      </c>
      <c r="AS33" s="146" t="s">
        <v>72</v>
      </c>
      <c r="AT33" s="28">
        <f t="shared" si="0"/>
        <v>107.66608602</v>
      </c>
      <c r="AU33" s="153" t="str">
        <f t="shared" si="1"/>
        <v>15527.00</v>
      </c>
      <c r="AV33" s="153" t="str">
        <f t="shared" si="2"/>
        <v>116</v>
      </c>
      <c r="AW33" s="153" t="str">
        <f t="shared" si="3"/>
        <v>19</v>
      </c>
      <c r="AX33" s="153" t="str">
        <f t="shared" si="4"/>
        <v>3</v>
      </c>
      <c r="AY33" s="155">
        <v>177.53551</v>
      </c>
      <c r="AZ33" s="156">
        <v>28470</v>
      </c>
      <c r="BA33" s="28">
        <f t="shared" si="8"/>
        <v>-39.355182509685</v>
      </c>
      <c r="BB33" s="28">
        <f t="shared" si="9"/>
        <v>-35.6515630488233</v>
      </c>
      <c r="BC33" s="29">
        <f t="shared" si="11"/>
        <v>3112</v>
      </c>
      <c r="BD33" s="36">
        <f t="shared" si="12"/>
        <v>157.931034482759</v>
      </c>
      <c r="BE33" s="29">
        <f t="shared" si="13"/>
        <v>6.93412030785084</v>
      </c>
      <c r="BF33" s="29">
        <f t="shared" si="10"/>
        <v>928.155913965517</v>
      </c>
    </row>
    <row r="34" ht="27" spans="1:58">
      <c r="A34" s="42">
        <v>1</v>
      </c>
      <c r="B34" s="42">
        <v>1103</v>
      </c>
      <c r="C34" s="148" t="s">
        <v>415</v>
      </c>
      <c r="D34" s="149">
        <v>4</v>
      </c>
      <c r="E34" s="146" t="s">
        <v>62</v>
      </c>
      <c r="F34" s="146" t="s">
        <v>416</v>
      </c>
      <c r="G34" s="146" t="s">
        <v>417</v>
      </c>
      <c r="H34" s="146" t="s">
        <v>418</v>
      </c>
      <c r="I34" s="146" t="s">
        <v>419</v>
      </c>
      <c r="J34" s="146" t="s">
        <v>121</v>
      </c>
      <c r="K34" s="146" t="s">
        <v>62</v>
      </c>
      <c r="L34" s="146" t="s">
        <v>67</v>
      </c>
      <c r="M34" s="146" t="s">
        <v>62</v>
      </c>
      <c r="N34" s="146" t="s">
        <v>420</v>
      </c>
      <c r="O34" s="146" t="s">
        <v>421</v>
      </c>
      <c r="P34" s="146" t="s">
        <v>422</v>
      </c>
      <c r="Q34" s="146" t="s">
        <v>423</v>
      </c>
      <c r="R34" s="146" t="s">
        <v>72</v>
      </c>
      <c r="S34" s="146" t="s">
        <v>72</v>
      </c>
      <c r="T34" s="146" t="s">
        <v>424</v>
      </c>
      <c r="U34" s="146" t="s">
        <v>425</v>
      </c>
      <c r="V34" s="146" t="s">
        <v>426</v>
      </c>
      <c r="W34" s="146" t="s">
        <v>427</v>
      </c>
      <c r="X34" s="146" t="s">
        <v>426</v>
      </c>
      <c r="Y34" s="146" t="s">
        <v>427</v>
      </c>
      <c r="Z34" s="146" t="s">
        <v>72</v>
      </c>
      <c r="AA34" s="146" t="s">
        <v>72</v>
      </c>
      <c r="AB34" s="146" t="s">
        <v>428</v>
      </c>
      <c r="AC34" s="146" t="s">
        <v>429</v>
      </c>
      <c r="AD34" s="146" t="s">
        <v>428</v>
      </c>
      <c r="AE34" s="146" t="s">
        <v>430</v>
      </c>
      <c r="AF34" s="146" t="s">
        <v>72</v>
      </c>
      <c r="AG34" s="146" t="s">
        <v>72</v>
      </c>
      <c r="AH34" s="146" t="s">
        <v>72</v>
      </c>
      <c r="AI34" s="146" t="s">
        <v>72</v>
      </c>
      <c r="AJ34" s="146" t="s">
        <v>92</v>
      </c>
      <c r="AK34" s="146" t="s">
        <v>92</v>
      </c>
      <c r="AL34" s="146" t="s">
        <v>72</v>
      </c>
      <c r="AM34" s="146" t="s">
        <v>72</v>
      </c>
      <c r="AN34" s="146" t="s">
        <v>72</v>
      </c>
      <c r="AO34" s="146" t="s">
        <v>72</v>
      </c>
      <c r="AP34" s="146" t="s">
        <v>67</v>
      </c>
      <c r="AQ34" s="146" t="s">
        <v>72</v>
      </c>
      <c r="AR34" s="146" t="s">
        <v>72</v>
      </c>
      <c r="AS34" s="146" t="s">
        <v>72</v>
      </c>
      <c r="AT34" s="28">
        <f t="shared" si="0"/>
        <v>328.42663274786</v>
      </c>
      <c r="AU34" s="153" t="str">
        <f t="shared" si="1"/>
        <v>49719.58</v>
      </c>
      <c r="AV34" s="153" t="str">
        <f t="shared" si="2"/>
        <v>614</v>
      </c>
      <c r="AW34" s="153" t="str">
        <f t="shared" si="3"/>
        <v>76</v>
      </c>
      <c r="AX34" s="153" t="str">
        <f t="shared" si="4"/>
        <v>2</v>
      </c>
      <c r="AY34" s="155">
        <v>272.593</v>
      </c>
      <c r="AZ34" s="156">
        <v>27909</v>
      </c>
      <c r="BA34" s="28">
        <f t="shared" si="8"/>
        <v>20.4824161837831</v>
      </c>
      <c r="BB34" s="28">
        <f t="shared" si="9"/>
        <v>30.1372317173672</v>
      </c>
      <c r="BC34" s="29">
        <f t="shared" si="11"/>
        <v>1722.47719869707</v>
      </c>
      <c r="BD34" s="36">
        <f t="shared" si="12"/>
        <v>59.1530944625407</v>
      </c>
      <c r="BE34" s="29">
        <f t="shared" si="13"/>
        <v>6.60557938638782</v>
      </c>
      <c r="BF34" s="29">
        <f t="shared" si="10"/>
        <v>534.896796006287</v>
      </c>
    </row>
    <row r="35" ht="27" spans="1:58">
      <c r="A35" s="42">
        <v>3</v>
      </c>
      <c r="B35" s="42">
        <v>1165</v>
      </c>
      <c r="C35" s="146" t="s">
        <v>431</v>
      </c>
      <c r="D35" s="149">
        <v>118</v>
      </c>
      <c r="E35" s="146" t="s">
        <v>62</v>
      </c>
      <c r="F35" s="146" t="s">
        <v>432</v>
      </c>
      <c r="G35" s="146" t="s">
        <v>433</v>
      </c>
      <c r="H35" s="146" t="s">
        <v>434</v>
      </c>
      <c r="I35" s="146" t="s">
        <v>435</v>
      </c>
      <c r="J35" s="146" t="s">
        <v>67</v>
      </c>
      <c r="K35" s="146" t="s">
        <v>67</v>
      </c>
      <c r="L35" s="146" t="s">
        <v>67</v>
      </c>
      <c r="M35" s="146" t="s">
        <v>67</v>
      </c>
      <c r="N35" s="146" t="s">
        <v>436</v>
      </c>
      <c r="O35" s="146" t="s">
        <v>437</v>
      </c>
      <c r="P35" s="146" t="s">
        <v>438</v>
      </c>
      <c r="Q35" s="146" t="s">
        <v>439</v>
      </c>
      <c r="R35" s="146" t="s">
        <v>72</v>
      </c>
      <c r="S35" s="146" t="s">
        <v>72</v>
      </c>
      <c r="T35" s="146" t="s">
        <v>440</v>
      </c>
      <c r="U35" s="146" t="s">
        <v>441</v>
      </c>
      <c r="V35" s="146" t="s">
        <v>72</v>
      </c>
      <c r="W35" s="146" t="s">
        <v>72</v>
      </c>
      <c r="X35" s="146" t="s">
        <v>72</v>
      </c>
      <c r="Y35" s="146" t="s">
        <v>72</v>
      </c>
      <c r="Z35" s="146" t="s">
        <v>72</v>
      </c>
      <c r="AA35" s="146" t="s">
        <v>72</v>
      </c>
      <c r="AB35" s="146" t="s">
        <v>72</v>
      </c>
      <c r="AC35" s="146" t="s">
        <v>72</v>
      </c>
      <c r="AD35" s="146" t="s">
        <v>72</v>
      </c>
      <c r="AE35" s="146" t="s">
        <v>72</v>
      </c>
      <c r="AF35" s="146" t="s">
        <v>72</v>
      </c>
      <c r="AG35" s="146" t="s">
        <v>72</v>
      </c>
      <c r="AH35" s="146" t="s">
        <v>442</v>
      </c>
      <c r="AI35" s="146" t="s">
        <v>443</v>
      </c>
      <c r="AJ35" s="146" t="s">
        <v>92</v>
      </c>
      <c r="AK35" s="146" t="s">
        <v>92</v>
      </c>
      <c r="AL35" s="146" t="s">
        <v>72</v>
      </c>
      <c r="AM35" s="146" t="s">
        <v>72</v>
      </c>
      <c r="AN35" s="146" t="s">
        <v>72</v>
      </c>
      <c r="AO35" s="146" t="s">
        <v>72</v>
      </c>
      <c r="AP35" s="146" t="s">
        <v>62</v>
      </c>
      <c r="AQ35" s="146" t="s">
        <v>72</v>
      </c>
      <c r="AR35" s="146" t="s">
        <v>72</v>
      </c>
      <c r="AS35" s="146" t="s">
        <v>72</v>
      </c>
      <c r="AT35" s="28">
        <f t="shared" si="0"/>
        <v>44.50975074</v>
      </c>
      <c r="AU35" s="153" t="str">
        <f t="shared" si="1"/>
        <v>9964.00</v>
      </c>
      <c r="AV35" s="153" t="str">
        <f t="shared" si="2"/>
        <v>405</v>
      </c>
      <c r="AW35" s="153" t="str">
        <f t="shared" si="3"/>
        <v>37</v>
      </c>
      <c r="AX35" s="153" t="str">
        <f t="shared" si="4"/>
        <v>0</v>
      </c>
      <c r="AY35" s="155">
        <v>36.3918</v>
      </c>
      <c r="AZ35" s="156">
        <v>3502</v>
      </c>
      <c r="BA35" s="28">
        <f t="shared" si="8"/>
        <v>22.3070876955798</v>
      </c>
      <c r="BB35" s="28">
        <f t="shared" si="9"/>
        <v>46.4020559680183</v>
      </c>
      <c r="BC35" s="29">
        <f t="shared" si="11"/>
        <v>333.004938271605</v>
      </c>
      <c r="BD35" s="36">
        <f t="shared" si="12"/>
        <v>12.6592592592593</v>
      </c>
      <c r="BE35" s="29">
        <f t="shared" si="13"/>
        <v>4.46705647731835</v>
      </c>
      <c r="BF35" s="29">
        <f t="shared" si="10"/>
        <v>109.900619111111</v>
      </c>
    </row>
    <row r="36" spans="1:58">
      <c r="A36" s="42">
        <v>3</v>
      </c>
      <c r="B36" s="42">
        <v>1121</v>
      </c>
      <c r="C36" s="146" t="s">
        <v>444</v>
      </c>
      <c r="D36" s="149">
        <v>44</v>
      </c>
      <c r="E36" s="146" t="s">
        <v>62</v>
      </c>
      <c r="F36" s="146" t="s">
        <v>445</v>
      </c>
      <c r="G36" s="146" t="s">
        <v>446</v>
      </c>
      <c r="H36" s="146" t="s">
        <v>447</v>
      </c>
      <c r="I36" s="146" t="s">
        <v>339</v>
      </c>
      <c r="J36" s="146" t="s">
        <v>67</v>
      </c>
      <c r="K36" s="146" t="s">
        <v>67</v>
      </c>
      <c r="L36" s="146" t="s">
        <v>67</v>
      </c>
      <c r="M36" s="146" t="s">
        <v>67</v>
      </c>
      <c r="N36" s="146" t="s">
        <v>448</v>
      </c>
      <c r="O36" s="146" t="s">
        <v>449</v>
      </c>
      <c r="P36" s="146" t="s">
        <v>450</v>
      </c>
      <c r="Q36" s="146" t="s">
        <v>451</v>
      </c>
      <c r="R36" s="146" t="s">
        <v>72</v>
      </c>
      <c r="S36" s="146" t="s">
        <v>72</v>
      </c>
      <c r="T36" s="146" t="s">
        <v>72</v>
      </c>
      <c r="U36" s="146" t="s">
        <v>72</v>
      </c>
      <c r="V36" s="146" t="s">
        <v>72</v>
      </c>
      <c r="W36" s="146" t="s">
        <v>72</v>
      </c>
      <c r="X36" s="146" t="s">
        <v>72</v>
      </c>
      <c r="Y36" s="146" t="s">
        <v>72</v>
      </c>
      <c r="Z36" s="146" t="s">
        <v>72</v>
      </c>
      <c r="AA36" s="146" t="s">
        <v>72</v>
      </c>
      <c r="AB36" s="146" t="s">
        <v>72</v>
      </c>
      <c r="AC36" s="146" t="s">
        <v>72</v>
      </c>
      <c r="AD36" s="146" t="s">
        <v>72</v>
      </c>
      <c r="AE36" s="146" t="s">
        <v>72</v>
      </c>
      <c r="AF36" s="146" t="s">
        <v>72</v>
      </c>
      <c r="AG36" s="146" t="s">
        <v>72</v>
      </c>
      <c r="AH36" s="146" t="s">
        <v>72</v>
      </c>
      <c r="AI36" s="146" t="s">
        <v>72</v>
      </c>
      <c r="AJ36" s="146" t="s">
        <v>92</v>
      </c>
      <c r="AK36" s="146" t="s">
        <v>92</v>
      </c>
      <c r="AL36" s="146" t="s">
        <v>72</v>
      </c>
      <c r="AM36" s="146" t="s">
        <v>72</v>
      </c>
      <c r="AN36" s="146" t="s">
        <v>452</v>
      </c>
      <c r="AO36" s="146" t="s">
        <v>453</v>
      </c>
      <c r="AP36" s="146" t="s">
        <v>67</v>
      </c>
      <c r="AQ36" s="146" t="s">
        <v>72</v>
      </c>
      <c r="AR36" s="146" t="s">
        <v>72</v>
      </c>
      <c r="AS36" s="146" t="s">
        <v>72</v>
      </c>
      <c r="AT36" s="28">
        <f t="shared" si="0"/>
        <v>13.84528</v>
      </c>
      <c r="AU36" s="153" t="str">
        <f t="shared" si="1"/>
        <v>2648.00</v>
      </c>
      <c r="AV36" s="153" t="str">
        <f t="shared" si="2"/>
        <v>100</v>
      </c>
      <c r="AW36" s="153" t="str">
        <f t="shared" si="3"/>
        <v>19</v>
      </c>
      <c r="AX36" s="153" t="str">
        <f t="shared" si="4"/>
        <v>0</v>
      </c>
      <c r="AY36" s="155">
        <v>11.854</v>
      </c>
      <c r="AZ36" s="156">
        <v>2092</v>
      </c>
      <c r="BA36" s="28">
        <f t="shared" si="8"/>
        <v>16.7983802935718</v>
      </c>
      <c r="BB36" s="28">
        <f t="shared" si="9"/>
        <v>16.9216061185468</v>
      </c>
      <c r="BC36" s="29">
        <f t="shared" si="11"/>
        <v>435.6</v>
      </c>
      <c r="BD36" s="36">
        <f t="shared" si="12"/>
        <v>24.46</v>
      </c>
      <c r="BE36" s="29">
        <f t="shared" si="13"/>
        <v>5.22858006042296</v>
      </c>
      <c r="BF36" s="29">
        <f t="shared" si="10"/>
        <v>138.4528</v>
      </c>
    </row>
    <row r="37" spans="1:58">
      <c r="A37" s="42">
        <v>1</v>
      </c>
      <c r="B37" s="42">
        <v>1121</v>
      </c>
      <c r="C37" s="146" t="s">
        <v>454</v>
      </c>
      <c r="D37" s="149">
        <v>25</v>
      </c>
      <c r="E37" s="146" t="s">
        <v>62</v>
      </c>
      <c r="F37" s="146" t="s">
        <v>455</v>
      </c>
      <c r="G37" s="146" t="s">
        <v>456</v>
      </c>
      <c r="H37" s="146" t="s">
        <v>457</v>
      </c>
      <c r="I37" s="146" t="s">
        <v>458</v>
      </c>
      <c r="J37" s="146" t="s">
        <v>62</v>
      </c>
      <c r="K37" s="146" t="s">
        <v>67</v>
      </c>
      <c r="L37" s="146" t="s">
        <v>62</v>
      </c>
      <c r="M37" s="146" t="s">
        <v>67</v>
      </c>
      <c r="N37" s="146" t="s">
        <v>459</v>
      </c>
      <c r="O37" s="146" t="s">
        <v>460</v>
      </c>
      <c r="P37" s="146" t="s">
        <v>461</v>
      </c>
      <c r="Q37" s="146" t="s">
        <v>462</v>
      </c>
      <c r="R37" s="146" t="s">
        <v>72</v>
      </c>
      <c r="S37" s="146" t="s">
        <v>72</v>
      </c>
      <c r="T37" s="146" t="s">
        <v>72</v>
      </c>
      <c r="U37" s="146" t="s">
        <v>72</v>
      </c>
      <c r="V37" s="146" t="s">
        <v>72</v>
      </c>
      <c r="W37" s="146" t="s">
        <v>72</v>
      </c>
      <c r="X37" s="146" t="s">
        <v>72</v>
      </c>
      <c r="Y37" s="146" t="s">
        <v>72</v>
      </c>
      <c r="Z37" s="146" t="s">
        <v>72</v>
      </c>
      <c r="AA37" s="146" t="s">
        <v>72</v>
      </c>
      <c r="AB37" s="146" t="s">
        <v>463</v>
      </c>
      <c r="AC37" s="146" t="s">
        <v>464</v>
      </c>
      <c r="AD37" s="146" t="s">
        <v>463</v>
      </c>
      <c r="AE37" s="146" t="s">
        <v>464</v>
      </c>
      <c r="AF37" s="146" t="s">
        <v>72</v>
      </c>
      <c r="AG37" s="146" t="s">
        <v>72</v>
      </c>
      <c r="AH37" s="146" t="s">
        <v>289</v>
      </c>
      <c r="AI37" s="146" t="s">
        <v>465</v>
      </c>
      <c r="AJ37" s="146" t="s">
        <v>92</v>
      </c>
      <c r="AK37" s="146" t="s">
        <v>92</v>
      </c>
      <c r="AL37" s="146" t="s">
        <v>72</v>
      </c>
      <c r="AM37" s="146" t="s">
        <v>72</v>
      </c>
      <c r="AN37" s="146" t="s">
        <v>466</v>
      </c>
      <c r="AO37" s="146" t="s">
        <v>467</v>
      </c>
      <c r="AP37" s="146" t="s">
        <v>67</v>
      </c>
      <c r="AQ37" s="146" t="s">
        <v>72</v>
      </c>
      <c r="AR37" s="146" t="s">
        <v>72</v>
      </c>
      <c r="AS37" s="146" t="s">
        <v>72</v>
      </c>
      <c r="AT37" s="28">
        <f t="shared" si="0"/>
        <v>24.88575032094</v>
      </c>
      <c r="AU37" s="153" t="str">
        <f t="shared" si="1"/>
        <v>4589.00</v>
      </c>
      <c r="AV37" s="153" t="str">
        <f t="shared" si="2"/>
        <v>162</v>
      </c>
      <c r="AW37" s="153" t="str">
        <f t="shared" si="3"/>
        <v>41</v>
      </c>
      <c r="AX37" s="153" t="str">
        <f t="shared" si="4"/>
        <v>1</v>
      </c>
      <c r="AY37" s="155">
        <v>25.218414</v>
      </c>
      <c r="AZ37" s="156">
        <v>5875</v>
      </c>
      <c r="BA37" s="28">
        <f t="shared" si="8"/>
        <v>-1.31913005734617</v>
      </c>
      <c r="BB37" s="28">
        <f t="shared" si="9"/>
        <v>-51.8808510638298</v>
      </c>
      <c r="BC37" s="29">
        <f t="shared" si="11"/>
        <v>479.62962962963</v>
      </c>
      <c r="BD37" s="36">
        <f t="shared" si="12"/>
        <v>17.4506172839506</v>
      </c>
      <c r="BE37" s="29">
        <f t="shared" si="13"/>
        <v>5.42291355871432</v>
      </c>
      <c r="BF37" s="29">
        <f t="shared" si="10"/>
        <v>153.615742721852</v>
      </c>
    </row>
    <row r="38" spans="1:58">
      <c r="A38" s="42">
        <v>2</v>
      </c>
      <c r="B38" s="42">
        <v>1081</v>
      </c>
      <c r="C38" s="146" t="s">
        <v>468</v>
      </c>
      <c r="D38" s="149">
        <v>103</v>
      </c>
      <c r="E38" s="146" t="s">
        <v>62</v>
      </c>
      <c r="F38" s="146" t="s">
        <v>469</v>
      </c>
      <c r="G38" s="146" t="s">
        <v>470</v>
      </c>
      <c r="H38" s="146" t="s">
        <v>471</v>
      </c>
      <c r="I38" s="146" t="s">
        <v>472</v>
      </c>
      <c r="J38" s="146" t="s">
        <v>62</v>
      </c>
      <c r="K38" s="146" t="s">
        <v>62</v>
      </c>
      <c r="L38" s="146" t="s">
        <v>67</v>
      </c>
      <c r="M38" s="146" t="s">
        <v>67</v>
      </c>
      <c r="N38" s="146" t="s">
        <v>473</v>
      </c>
      <c r="O38" s="146" t="s">
        <v>474</v>
      </c>
      <c r="P38" s="146" t="s">
        <v>475</v>
      </c>
      <c r="Q38" s="146" t="s">
        <v>476</v>
      </c>
      <c r="R38" s="146" t="s">
        <v>72</v>
      </c>
      <c r="S38" s="146" t="s">
        <v>72</v>
      </c>
      <c r="T38" s="146" t="s">
        <v>72</v>
      </c>
      <c r="U38" s="146" t="s">
        <v>72</v>
      </c>
      <c r="V38" s="146" t="s">
        <v>477</v>
      </c>
      <c r="W38" s="146" t="s">
        <v>478</v>
      </c>
      <c r="X38" s="146" t="s">
        <v>477</v>
      </c>
      <c r="Y38" s="146" t="s">
        <v>478</v>
      </c>
      <c r="Z38" s="146" t="s">
        <v>72</v>
      </c>
      <c r="AA38" s="146" t="s">
        <v>72</v>
      </c>
      <c r="AB38" s="146" t="s">
        <v>72</v>
      </c>
      <c r="AC38" s="146" t="s">
        <v>72</v>
      </c>
      <c r="AD38" s="146" t="s">
        <v>72</v>
      </c>
      <c r="AE38" s="146" t="s">
        <v>72</v>
      </c>
      <c r="AF38" s="146" t="s">
        <v>72</v>
      </c>
      <c r="AG38" s="146" t="s">
        <v>72</v>
      </c>
      <c r="AH38" s="146" t="s">
        <v>72</v>
      </c>
      <c r="AI38" s="146" t="s">
        <v>72</v>
      </c>
      <c r="AJ38" s="146" t="s">
        <v>92</v>
      </c>
      <c r="AK38" s="146" t="s">
        <v>92</v>
      </c>
      <c r="AL38" s="146" t="s">
        <v>72</v>
      </c>
      <c r="AM38" s="146" t="s">
        <v>72</v>
      </c>
      <c r="AN38" s="146" t="s">
        <v>479</v>
      </c>
      <c r="AO38" s="146" t="s">
        <v>480</v>
      </c>
      <c r="AP38" s="146" t="s">
        <v>67</v>
      </c>
      <c r="AQ38" s="146" t="s">
        <v>72</v>
      </c>
      <c r="AR38" s="146" t="s">
        <v>72</v>
      </c>
      <c r="AS38" s="146" t="s">
        <v>72</v>
      </c>
      <c r="AT38" s="28">
        <f t="shared" si="0"/>
        <v>14.324363776</v>
      </c>
      <c r="AU38" s="153" t="str">
        <f t="shared" si="1"/>
        <v>4625.00</v>
      </c>
      <c r="AV38" s="153" t="str">
        <f t="shared" si="2"/>
        <v>96</v>
      </c>
      <c r="AW38" s="153" t="str">
        <f t="shared" si="3"/>
        <v>32</v>
      </c>
      <c r="AX38" s="153" t="str">
        <f t="shared" si="4"/>
        <v>1</v>
      </c>
      <c r="AY38" s="155">
        <v>24.67782</v>
      </c>
      <c r="AZ38" s="156">
        <v>4355</v>
      </c>
      <c r="BA38" s="28">
        <f t="shared" si="8"/>
        <v>-41.9545009405207</v>
      </c>
      <c r="BB38" s="28">
        <f t="shared" si="9"/>
        <v>-48.3811710677382</v>
      </c>
      <c r="BC38" s="29">
        <f t="shared" si="11"/>
        <v>393.229166666667</v>
      </c>
      <c r="BD38" s="36">
        <f t="shared" si="12"/>
        <v>23.4166666666667</v>
      </c>
      <c r="BE38" s="29">
        <f t="shared" si="13"/>
        <v>3.09715973535135</v>
      </c>
      <c r="BF38" s="29">
        <f t="shared" si="10"/>
        <v>149.212122666667</v>
      </c>
    </row>
    <row r="39" spans="1:58">
      <c r="A39" s="42">
        <v>1</v>
      </c>
      <c r="B39" s="42">
        <v>1081</v>
      </c>
      <c r="C39" s="146" t="s">
        <v>481</v>
      </c>
      <c r="D39" s="149">
        <v>89</v>
      </c>
      <c r="E39" s="146" t="s">
        <v>62</v>
      </c>
      <c r="F39" s="146" t="s">
        <v>482</v>
      </c>
      <c r="G39" s="146" t="s">
        <v>483</v>
      </c>
      <c r="H39" s="146" t="s">
        <v>484</v>
      </c>
      <c r="I39" s="146" t="s">
        <v>485</v>
      </c>
      <c r="J39" s="146" t="s">
        <v>121</v>
      </c>
      <c r="K39" s="146" t="s">
        <v>62</v>
      </c>
      <c r="L39" s="146" t="s">
        <v>62</v>
      </c>
      <c r="M39" s="146" t="s">
        <v>67</v>
      </c>
      <c r="N39" s="146" t="s">
        <v>486</v>
      </c>
      <c r="O39" s="146" t="s">
        <v>487</v>
      </c>
      <c r="P39" s="146" t="s">
        <v>488</v>
      </c>
      <c r="Q39" s="146" t="s">
        <v>489</v>
      </c>
      <c r="R39" s="146" t="s">
        <v>72</v>
      </c>
      <c r="S39" s="146" t="s">
        <v>72</v>
      </c>
      <c r="T39" s="146" t="s">
        <v>72</v>
      </c>
      <c r="U39" s="146" t="s">
        <v>72</v>
      </c>
      <c r="V39" s="146" t="s">
        <v>490</v>
      </c>
      <c r="W39" s="146" t="s">
        <v>491</v>
      </c>
      <c r="X39" s="146" t="s">
        <v>490</v>
      </c>
      <c r="Y39" s="146" t="s">
        <v>491</v>
      </c>
      <c r="Z39" s="146" t="s">
        <v>72</v>
      </c>
      <c r="AA39" s="146" t="s">
        <v>72</v>
      </c>
      <c r="AB39" s="146" t="s">
        <v>492</v>
      </c>
      <c r="AC39" s="146" t="s">
        <v>493</v>
      </c>
      <c r="AD39" s="146" t="s">
        <v>492</v>
      </c>
      <c r="AE39" s="146" t="s">
        <v>493</v>
      </c>
      <c r="AF39" s="146" t="s">
        <v>72</v>
      </c>
      <c r="AG39" s="146" t="s">
        <v>72</v>
      </c>
      <c r="AH39" s="146" t="s">
        <v>494</v>
      </c>
      <c r="AI39" s="146" t="s">
        <v>495</v>
      </c>
      <c r="AJ39" s="146" t="s">
        <v>72</v>
      </c>
      <c r="AK39" s="146" t="s">
        <v>72</v>
      </c>
      <c r="AL39" s="146" t="s">
        <v>72</v>
      </c>
      <c r="AM39" s="146" t="s">
        <v>72</v>
      </c>
      <c r="AN39" s="146" t="s">
        <v>496</v>
      </c>
      <c r="AO39" s="146" t="s">
        <v>497</v>
      </c>
      <c r="AP39" s="146" t="s">
        <v>67</v>
      </c>
      <c r="AQ39" s="146" t="s">
        <v>72</v>
      </c>
      <c r="AR39" s="146" t="s">
        <v>72</v>
      </c>
      <c r="AS39" s="146" t="s">
        <v>72</v>
      </c>
      <c r="AT39" s="28">
        <f t="shared" si="0"/>
        <v>34.328731698</v>
      </c>
      <c r="AU39" s="153" t="str">
        <f t="shared" si="1"/>
        <v>5830.00</v>
      </c>
      <c r="AV39" s="153" t="str">
        <f t="shared" si="2"/>
        <v>183</v>
      </c>
      <c r="AW39" s="153" t="str">
        <f t="shared" si="3"/>
        <v>70</v>
      </c>
      <c r="AX39" s="153" t="str">
        <f t="shared" si="4"/>
        <v>2</v>
      </c>
      <c r="AY39" s="155">
        <v>31.851518</v>
      </c>
      <c r="AZ39" s="156">
        <v>9813</v>
      </c>
      <c r="BA39" s="28">
        <f t="shared" si="8"/>
        <v>7.77738033710042</v>
      </c>
      <c r="BB39" s="28">
        <f t="shared" si="9"/>
        <v>-50.6063385305207</v>
      </c>
      <c r="BC39" s="29">
        <f t="shared" si="11"/>
        <v>580.360655737705</v>
      </c>
      <c r="BD39" s="36">
        <f t="shared" si="12"/>
        <v>26.4863387978142</v>
      </c>
      <c r="BE39" s="29">
        <f t="shared" si="13"/>
        <v>5.88829017118353</v>
      </c>
      <c r="BF39" s="29">
        <f t="shared" si="10"/>
        <v>187.588697803279</v>
      </c>
    </row>
    <row r="40" spans="1:58">
      <c r="A40" s="42">
        <v>3</v>
      </c>
      <c r="B40" s="42">
        <v>1081</v>
      </c>
      <c r="C40" s="146" t="s">
        <v>498</v>
      </c>
      <c r="D40" s="149">
        <v>87</v>
      </c>
      <c r="E40" s="146" t="s">
        <v>62</v>
      </c>
      <c r="F40" s="146" t="s">
        <v>499</v>
      </c>
      <c r="G40" s="146" t="s">
        <v>500</v>
      </c>
      <c r="H40" s="146" t="s">
        <v>501</v>
      </c>
      <c r="I40" s="146" t="s">
        <v>502</v>
      </c>
      <c r="J40" s="146" t="s">
        <v>67</v>
      </c>
      <c r="K40" s="146" t="s">
        <v>67</v>
      </c>
      <c r="L40" s="146" t="s">
        <v>67</v>
      </c>
      <c r="M40" s="146" t="s">
        <v>67</v>
      </c>
      <c r="N40" s="146" t="s">
        <v>503</v>
      </c>
      <c r="O40" s="146" t="s">
        <v>504</v>
      </c>
      <c r="P40" s="146" t="s">
        <v>505</v>
      </c>
      <c r="Q40" s="146" t="s">
        <v>506</v>
      </c>
      <c r="R40" s="146" t="s">
        <v>72</v>
      </c>
      <c r="S40" s="146" t="s">
        <v>72</v>
      </c>
      <c r="T40" s="146" t="s">
        <v>72</v>
      </c>
      <c r="U40" s="146" t="s">
        <v>72</v>
      </c>
      <c r="V40" s="146" t="s">
        <v>72</v>
      </c>
      <c r="W40" s="146" t="s">
        <v>72</v>
      </c>
      <c r="X40" s="146" t="s">
        <v>72</v>
      </c>
      <c r="Y40" s="146" t="s">
        <v>72</v>
      </c>
      <c r="Z40" s="146" t="s">
        <v>72</v>
      </c>
      <c r="AA40" s="146" t="s">
        <v>72</v>
      </c>
      <c r="AB40" s="146" t="s">
        <v>72</v>
      </c>
      <c r="AC40" s="146" t="s">
        <v>72</v>
      </c>
      <c r="AD40" s="146" t="s">
        <v>72</v>
      </c>
      <c r="AE40" s="146" t="s">
        <v>72</v>
      </c>
      <c r="AF40" s="146" t="s">
        <v>72</v>
      </c>
      <c r="AG40" s="146" t="s">
        <v>72</v>
      </c>
      <c r="AH40" s="146" t="s">
        <v>72</v>
      </c>
      <c r="AI40" s="146" t="s">
        <v>72</v>
      </c>
      <c r="AJ40" s="146" t="s">
        <v>92</v>
      </c>
      <c r="AK40" s="146" t="s">
        <v>92</v>
      </c>
      <c r="AL40" s="146" t="s">
        <v>72</v>
      </c>
      <c r="AM40" s="146" t="s">
        <v>72</v>
      </c>
      <c r="AN40" s="146" t="s">
        <v>154</v>
      </c>
      <c r="AO40" s="146" t="s">
        <v>507</v>
      </c>
      <c r="AP40" s="146" t="s">
        <v>67</v>
      </c>
      <c r="AQ40" s="146" t="s">
        <v>72</v>
      </c>
      <c r="AR40" s="146" t="s">
        <v>72</v>
      </c>
      <c r="AS40" s="146" t="s">
        <v>72</v>
      </c>
      <c r="AT40" s="28">
        <f t="shared" ref="AT40:AT61" si="14">N40*0.000288+T40*0.00129971+V40*0.001074122+AB40*0.001253106+AH40*0.0017143+AN40</f>
        <v>14.673248</v>
      </c>
      <c r="AU40" s="153" t="str">
        <f t="shared" ref="AU40:AU71" si="15">G40</f>
        <v>5690.00</v>
      </c>
      <c r="AV40" s="153" t="str">
        <f t="shared" ref="AV40:AV71" si="16">H40</f>
        <v>150</v>
      </c>
      <c r="AW40" s="153" t="str">
        <f t="shared" ref="AW40:AW71" si="17">I40</f>
        <v>24</v>
      </c>
      <c r="AX40" s="153" t="str">
        <f t="shared" ref="AX40:AX71" si="18">J40</f>
        <v>0</v>
      </c>
      <c r="AY40" s="155">
        <v>16.754</v>
      </c>
      <c r="AZ40" s="156">
        <v>3159</v>
      </c>
      <c r="BA40" s="28">
        <f t="shared" si="8"/>
        <v>-12.4194341649755</v>
      </c>
      <c r="BB40" s="28">
        <f t="shared" si="9"/>
        <v>6.01456157011713</v>
      </c>
      <c r="BC40" s="29">
        <f t="shared" si="11"/>
        <v>300.306666666667</v>
      </c>
      <c r="BD40" s="36">
        <f t="shared" si="12"/>
        <v>22.3266666666667</v>
      </c>
      <c r="BE40" s="29">
        <f t="shared" si="13"/>
        <v>2.57877820738137</v>
      </c>
      <c r="BF40" s="29">
        <f t="shared" si="10"/>
        <v>97.8216533333333</v>
      </c>
    </row>
    <row r="41" ht="27" spans="1:58">
      <c r="A41" s="42">
        <v>1</v>
      </c>
      <c r="B41" s="42">
        <v>1165</v>
      </c>
      <c r="C41" s="148" t="s">
        <v>508</v>
      </c>
      <c r="D41" s="149">
        <v>115</v>
      </c>
      <c r="E41" s="146" t="s">
        <v>62</v>
      </c>
      <c r="F41" s="146" t="s">
        <v>509</v>
      </c>
      <c r="G41" s="146" t="s">
        <v>510</v>
      </c>
      <c r="H41" s="146" t="s">
        <v>511</v>
      </c>
      <c r="I41" s="146" t="s">
        <v>512</v>
      </c>
      <c r="J41" s="146" t="s">
        <v>513</v>
      </c>
      <c r="K41" s="146" t="s">
        <v>514</v>
      </c>
      <c r="L41" s="146" t="s">
        <v>121</v>
      </c>
      <c r="M41" s="146" t="s">
        <v>62</v>
      </c>
      <c r="N41" s="151" t="s">
        <v>515</v>
      </c>
      <c r="O41" s="151" t="s">
        <v>516</v>
      </c>
      <c r="P41" s="146" t="s">
        <v>517</v>
      </c>
      <c r="Q41" s="146" t="s">
        <v>518</v>
      </c>
      <c r="R41" s="146" t="s">
        <v>72</v>
      </c>
      <c r="S41" s="146" t="s">
        <v>72</v>
      </c>
      <c r="T41" s="146" t="s">
        <v>519</v>
      </c>
      <c r="U41" s="146" t="s">
        <v>520</v>
      </c>
      <c r="V41" s="146" t="s">
        <v>521</v>
      </c>
      <c r="W41" s="146" t="s">
        <v>522</v>
      </c>
      <c r="X41" s="146" t="s">
        <v>521</v>
      </c>
      <c r="Y41" s="146" t="s">
        <v>522</v>
      </c>
      <c r="Z41" s="146" t="s">
        <v>72</v>
      </c>
      <c r="AA41" s="146" t="s">
        <v>72</v>
      </c>
      <c r="AB41" s="146" t="s">
        <v>523</v>
      </c>
      <c r="AC41" s="146" t="s">
        <v>524</v>
      </c>
      <c r="AD41" s="146" t="s">
        <v>523</v>
      </c>
      <c r="AE41" s="146" t="s">
        <v>524</v>
      </c>
      <c r="AF41" s="146" t="s">
        <v>72</v>
      </c>
      <c r="AG41" s="146" t="s">
        <v>72</v>
      </c>
      <c r="AH41" s="146" t="s">
        <v>525</v>
      </c>
      <c r="AI41" s="146" t="s">
        <v>526</v>
      </c>
      <c r="AJ41" s="146" t="s">
        <v>72</v>
      </c>
      <c r="AK41" s="146" t="s">
        <v>72</v>
      </c>
      <c r="AL41" s="146" t="s">
        <v>72</v>
      </c>
      <c r="AM41" s="146" t="s">
        <v>72</v>
      </c>
      <c r="AN41" s="146" t="s">
        <v>527</v>
      </c>
      <c r="AO41" s="146" t="s">
        <v>528</v>
      </c>
      <c r="AP41" s="146" t="s">
        <v>62</v>
      </c>
      <c r="AQ41" s="146" t="s">
        <v>72</v>
      </c>
      <c r="AR41" s="146" t="s">
        <v>72</v>
      </c>
      <c r="AS41" s="146" t="s">
        <v>72</v>
      </c>
      <c r="AT41" s="28">
        <f t="shared" si="14"/>
        <v>1219.14050609258</v>
      </c>
      <c r="AU41" s="153" t="str">
        <f t="shared" si="15"/>
        <v>108360.80</v>
      </c>
      <c r="AV41" s="153" t="str">
        <f t="shared" si="16"/>
        <v>2491</v>
      </c>
      <c r="AW41" s="153" t="str">
        <f t="shared" si="17"/>
        <v>302</v>
      </c>
      <c r="AX41" s="153" t="str">
        <f t="shared" si="18"/>
        <v>10</v>
      </c>
      <c r="AY41" s="155">
        <v>1286.729891</v>
      </c>
      <c r="AZ41" s="156">
        <v>291813</v>
      </c>
      <c r="BA41" s="28">
        <f t="shared" si="8"/>
        <v>-5.25280289050344</v>
      </c>
      <c r="BB41" s="28">
        <f t="shared" si="9"/>
        <v>11.9488302440261</v>
      </c>
      <c r="BC41" s="29">
        <f t="shared" si="11"/>
        <v>1515.9672219992</v>
      </c>
      <c r="BD41" s="36">
        <f t="shared" si="12"/>
        <v>131.144616619831</v>
      </c>
      <c r="BE41" s="29">
        <f t="shared" si="13"/>
        <v>11.2507521732267</v>
      </c>
      <c r="BF41" s="29">
        <f t="shared" si="10"/>
        <v>489.41810762448</v>
      </c>
    </row>
    <row r="42" ht="27" spans="1:58">
      <c r="A42" s="42">
        <v>1</v>
      </c>
      <c r="B42" s="42">
        <v>1133</v>
      </c>
      <c r="C42" s="146" t="s">
        <v>529</v>
      </c>
      <c r="D42" s="149">
        <v>56</v>
      </c>
      <c r="E42" s="146" t="s">
        <v>62</v>
      </c>
      <c r="F42" s="146" t="s">
        <v>530</v>
      </c>
      <c r="G42" s="146" t="s">
        <v>531</v>
      </c>
      <c r="H42" s="146" t="s">
        <v>532</v>
      </c>
      <c r="I42" s="146" t="s">
        <v>533</v>
      </c>
      <c r="J42" s="146" t="s">
        <v>206</v>
      </c>
      <c r="K42" s="146" t="s">
        <v>369</v>
      </c>
      <c r="L42" s="146" t="s">
        <v>62</v>
      </c>
      <c r="M42" s="146" t="s">
        <v>67</v>
      </c>
      <c r="N42" s="146" t="s">
        <v>534</v>
      </c>
      <c r="O42" s="146" t="s">
        <v>535</v>
      </c>
      <c r="P42" s="146" t="s">
        <v>536</v>
      </c>
      <c r="Q42" s="146" t="s">
        <v>537</v>
      </c>
      <c r="R42" s="146" t="s">
        <v>72</v>
      </c>
      <c r="S42" s="146" t="s">
        <v>72</v>
      </c>
      <c r="T42" s="146" t="s">
        <v>72</v>
      </c>
      <c r="U42" s="146" t="s">
        <v>72</v>
      </c>
      <c r="V42" s="146" t="s">
        <v>538</v>
      </c>
      <c r="W42" s="146" t="s">
        <v>539</v>
      </c>
      <c r="X42" s="146" t="s">
        <v>538</v>
      </c>
      <c r="Y42" s="146" t="s">
        <v>539</v>
      </c>
      <c r="Z42" s="146" t="s">
        <v>72</v>
      </c>
      <c r="AA42" s="146" t="s">
        <v>72</v>
      </c>
      <c r="AB42" s="146" t="s">
        <v>540</v>
      </c>
      <c r="AC42" s="146" t="s">
        <v>541</v>
      </c>
      <c r="AD42" s="146" t="s">
        <v>540</v>
      </c>
      <c r="AE42" s="146" t="s">
        <v>541</v>
      </c>
      <c r="AF42" s="146" t="s">
        <v>72</v>
      </c>
      <c r="AG42" s="146" t="s">
        <v>72</v>
      </c>
      <c r="AH42" s="146" t="s">
        <v>542</v>
      </c>
      <c r="AI42" s="146" t="s">
        <v>543</v>
      </c>
      <c r="AJ42" s="146" t="s">
        <v>92</v>
      </c>
      <c r="AK42" s="146" t="s">
        <v>92</v>
      </c>
      <c r="AL42" s="146" t="s">
        <v>72</v>
      </c>
      <c r="AM42" s="146" t="s">
        <v>72</v>
      </c>
      <c r="AN42" s="146" t="s">
        <v>544</v>
      </c>
      <c r="AO42" s="146" t="s">
        <v>545</v>
      </c>
      <c r="AP42" s="146" t="s">
        <v>62</v>
      </c>
      <c r="AQ42" s="146" t="s">
        <v>72</v>
      </c>
      <c r="AR42" s="146" t="s">
        <v>72</v>
      </c>
      <c r="AS42" s="146" t="s">
        <v>72</v>
      </c>
      <c r="AT42" s="28">
        <f t="shared" si="14"/>
        <v>53.10355446828</v>
      </c>
      <c r="AU42" s="153" t="str">
        <f t="shared" si="15"/>
        <v>4159.00</v>
      </c>
      <c r="AV42" s="153" t="str">
        <f t="shared" si="16"/>
        <v>177</v>
      </c>
      <c r="AW42" s="153" t="str">
        <f t="shared" si="17"/>
        <v>56</v>
      </c>
      <c r="AX42" s="153" t="str">
        <f t="shared" si="18"/>
        <v>4</v>
      </c>
      <c r="AY42" s="155">
        <v>66.111198</v>
      </c>
      <c r="AZ42" s="156">
        <v>7777</v>
      </c>
      <c r="BA42" s="28">
        <f t="shared" si="8"/>
        <v>-19.6754013317381</v>
      </c>
      <c r="BB42" s="28">
        <f t="shared" si="9"/>
        <v>17.2302944580172</v>
      </c>
      <c r="BC42" s="29">
        <f t="shared" si="11"/>
        <v>893.265536723164</v>
      </c>
      <c r="BD42" s="36">
        <f t="shared" si="12"/>
        <v>51.5084745762712</v>
      </c>
      <c r="BE42" s="29">
        <f t="shared" si="13"/>
        <v>12.7683468305554</v>
      </c>
      <c r="BF42" s="29">
        <f t="shared" si="10"/>
        <v>300.020081741695</v>
      </c>
    </row>
    <row r="43" ht="27" spans="1:58">
      <c r="A43" s="42">
        <v>2</v>
      </c>
      <c r="B43" s="42">
        <v>1071</v>
      </c>
      <c r="C43" s="146" t="s">
        <v>546</v>
      </c>
      <c r="D43" s="149">
        <v>29</v>
      </c>
      <c r="E43" s="146" t="s">
        <v>62</v>
      </c>
      <c r="F43" s="146" t="s">
        <v>547</v>
      </c>
      <c r="G43" s="146" t="s">
        <v>548</v>
      </c>
      <c r="H43" s="146" t="s">
        <v>549</v>
      </c>
      <c r="I43" s="146" t="s">
        <v>550</v>
      </c>
      <c r="J43" s="146" t="s">
        <v>369</v>
      </c>
      <c r="K43" s="146" t="s">
        <v>67</v>
      </c>
      <c r="L43" s="146" t="s">
        <v>369</v>
      </c>
      <c r="M43" s="146" t="s">
        <v>67</v>
      </c>
      <c r="N43" s="146" t="s">
        <v>551</v>
      </c>
      <c r="O43" s="146" t="s">
        <v>552</v>
      </c>
      <c r="P43" s="146" t="s">
        <v>553</v>
      </c>
      <c r="Q43" s="146" t="s">
        <v>554</v>
      </c>
      <c r="R43" s="146" t="s">
        <v>72</v>
      </c>
      <c r="S43" s="146" t="s">
        <v>72</v>
      </c>
      <c r="T43" s="146" t="s">
        <v>72</v>
      </c>
      <c r="U43" s="146" t="s">
        <v>72</v>
      </c>
      <c r="V43" s="146" t="s">
        <v>72</v>
      </c>
      <c r="W43" s="146" t="s">
        <v>72</v>
      </c>
      <c r="X43" s="146" t="s">
        <v>72</v>
      </c>
      <c r="Y43" s="146" t="s">
        <v>72</v>
      </c>
      <c r="Z43" s="146" t="s">
        <v>72</v>
      </c>
      <c r="AA43" s="146" t="s">
        <v>72</v>
      </c>
      <c r="AB43" s="146" t="s">
        <v>555</v>
      </c>
      <c r="AC43" s="146" t="s">
        <v>556</v>
      </c>
      <c r="AD43" s="146" t="s">
        <v>555</v>
      </c>
      <c r="AE43" s="146" t="s">
        <v>556</v>
      </c>
      <c r="AF43" s="146" t="s">
        <v>72</v>
      </c>
      <c r="AG43" s="146" t="s">
        <v>72</v>
      </c>
      <c r="AH43" s="146" t="s">
        <v>557</v>
      </c>
      <c r="AI43" s="146" t="s">
        <v>558</v>
      </c>
      <c r="AJ43" s="146" t="s">
        <v>72</v>
      </c>
      <c r="AK43" s="146" t="s">
        <v>72</v>
      </c>
      <c r="AL43" s="146" t="s">
        <v>72</v>
      </c>
      <c r="AM43" s="146" t="s">
        <v>72</v>
      </c>
      <c r="AN43" s="146" t="s">
        <v>559</v>
      </c>
      <c r="AO43" s="146" t="s">
        <v>560</v>
      </c>
      <c r="AP43" s="146" t="s">
        <v>67</v>
      </c>
      <c r="AQ43" s="146" t="s">
        <v>72</v>
      </c>
      <c r="AR43" s="146" t="s">
        <v>72</v>
      </c>
      <c r="AS43" s="146" t="s">
        <v>72</v>
      </c>
      <c r="AT43" s="28">
        <f t="shared" si="14"/>
        <v>30.946901338</v>
      </c>
      <c r="AU43" s="153" t="str">
        <f t="shared" si="15"/>
        <v>5782.00</v>
      </c>
      <c r="AV43" s="153" t="str">
        <f t="shared" si="16"/>
        <v>257</v>
      </c>
      <c r="AW43" s="153" t="str">
        <f t="shared" si="17"/>
        <v>58</v>
      </c>
      <c r="AX43" s="153" t="str">
        <f t="shared" si="18"/>
        <v>3</v>
      </c>
      <c r="AY43" s="155">
        <v>34.24489</v>
      </c>
      <c r="AZ43" s="156">
        <v>7880</v>
      </c>
      <c r="BA43" s="28">
        <f t="shared" si="8"/>
        <v>-9.63060083416824</v>
      </c>
      <c r="BB43" s="28">
        <f t="shared" si="9"/>
        <v>-14.8477157360406</v>
      </c>
      <c r="BC43" s="29">
        <f t="shared" si="11"/>
        <v>285.093385214008</v>
      </c>
      <c r="BD43" s="36">
        <f t="shared" si="12"/>
        <v>26.1089494163424</v>
      </c>
      <c r="BE43" s="29">
        <f t="shared" si="13"/>
        <v>5.35228317848495</v>
      </c>
      <c r="BF43" s="29">
        <f t="shared" si="10"/>
        <v>120.415958513619</v>
      </c>
    </row>
    <row r="44" ht="27" spans="1:58">
      <c r="A44" s="42">
        <v>1</v>
      </c>
      <c r="B44" s="42">
        <v>1072</v>
      </c>
      <c r="C44" s="146" t="s">
        <v>561</v>
      </c>
      <c r="D44" s="149">
        <v>68</v>
      </c>
      <c r="E44" s="146" t="s">
        <v>62</v>
      </c>
      <c r="F44" s="146" t="s">
        <v>562</v>
      </c>
      <c r="G44" s="146" t="s">
        <v>563</v>
      </c>
      <c r="H44" s="146" t="s">
        <v>564</v>
      </c>
      <c r="I44" s="146" t="s">
        <v>565</v>
      </c>
      <c r="J44" s="146" t="s">
        <v>121</v>
      </c>
      <c r="K44" s="146" t="s">
        <v>62</v>
      </c>
      <c r="L44" s="146" t="s">
        <v>62</v>
      </c>
      <c r="M44" s="146" t="s">
        <v>67</v>
      </c>
      <c r="N44" s="146" t="s">
        <v>566</v>
      </c>
      <c r="O44" s="146" t="s">
        <v>567</v>
      </c>
      <c r="P44" s="146" t="s">
        <v>568</v>
      </c>
      <c r="Q44" s="146" t="s">
        <v>569</v>
      </c>
      <c r="R44" s="146" t="s">
        <v>72</v>
      </c>
      <c r="S44" s="146" t="s">
        <v>72</v>
      </c>
      <c r="T44" s="146" t="s">
        <v>72</v>
      </c>
      <c r="U44" s="146" t="s">
        <v>72</v>
      </c>
      <c r="V44" s="146" t="s">
        <v>570</v>
      </c>
      <c r="W44" s="146" t="s">
        <v>571</v>
      </c>
      <c r="X44" s="146" t="s">
        <v>570</v>
      </c>
      <c r="Y44" s="146" t="s">
        <v>571</v>
      </c>
      <c r="Z44" s="146" t="s">
        <v>72</v>
      </c>
      <c r="AA44" s="146" t="s">
        <v>72</v>
      </c>
      <c r="AB44" s="146" t="s">
        <v>572</v>
      </c>
      <c r="AC44" s="146" t="s">
        <v>573</v>
      </c>
      <c r="AD44" s="146" t="s">
        <v>572</v>
      </c>
      <c r="AE44" s="146" t="s">
        <v>573</v>
      </c>
      <c r="AF44" s="146" t="s">
        <v>72</v>
      </c>
      <c r="AG44" s="146" t="s">
        <v>72</v>
      </c>
      <c r="AH44" s="146" t="s">
        <v>574</v>
      </c>
      <c r="AI44" s="146" t="s">
        <v>575</v>
      </c>
      <c r="AJ44" s="146" t="s">
        <v>92</v>
      </c>
      <c r="AK44" s="146" t="s">
        <v>92</v>
      </c>
      <c r="AL44" s="146" t="s">
        <v>72</v>
      </c>
      <c r="AM44" s="146" t="s">
        <v>72</v>
      </c>
      <c r="AN44" s="146" t="s">
        <v>576</v>
      </c>
      <c r="AO44" s="146" t="s">
        <v>577</v>
      </c>
      <c r="AP44" s="146" t="s">
        <v>67</v>
      </c>
      <c r="AQ44" s="146" t="s">
        <v>72</v>
      </c>
      <c r="AR44" s="146" t="s">
        <v>578</v>
      </c>
      <c r="AS44" s="146" t="s">
        <v>72</v>
      </c>
      <c r="AT44" s="28">
        <f t="shared" si="14"/>
        <v>35.7341067934</v>
      </c>
      <c r="AU44" s="153" t="str">
        <f t="shared" si="15"/>
        <v>3617.00</v>
      </c>
      <c r="AV44" s="153" t="str">
        <f t="shared" si="16"/>
        <v>210</v>
      </c>
      <c r="AW44" s="153" t="str">
        <f t="shared" si="17"/>
        <v>178</v>
      </c>
      <c r="AX44" s="153" t="str">
        <f t="shared" si="18"/>
        <v>2</v>
      </c>
      <c r="AY44" s="155">
        <v>24.639572</v>
      </c>
      <c r="AZ44" s="156">
        <v>5233</v>
      </c>
      <c r="BA44" s="28">
        <f t="shared" si="8"/>
        <v>45.0273032072148</v>
      </c>
      <c r="BB44" s="28">
        <f t="shared" si="9"/>
        <v>161.37970571374</v>
      </c>
      <c r="BC44" s="29">
        <f t="shared" si="11"/>
        <v>486.357142857143</v>
      </c>
      <c r="BD44" s="36">
        <f t="shared" si="12"/>
        <v>65.1333333333333</v>
      </c>
      <c r="BE44" s="29">
        <f t="shared" si="13"/>
        <v>9.87948763986729</v>
      </c>
      <c r="BF44" s="29">
        <f t="shared" si="10"/>
        <v>170.162413301905</v>
      </c>
    </row>
    <row r="45" spans="1:58">
      <c r="A45" s="42">
        <v>3</v>
      </c>
      <c r="B45" s="42">
        <v>1072</v>
      </c>
      <c r="C45" s="146" t="s">
        <v>579</v>
      </c>
      <c r="D45" s="149">
        <v>35</v>
      </c>
      <c r="E45" s="146" t="s">
        <v>62</v>
      </c>
      <c r="F45" s="146" t="s">
        <v>580</v>
      </c>
      <c r="G45" s="146" t="s">
        <v>581</v>
      </c>
      <c r="H45" s="146" t="s">
        <v>352</v>
      </c>
      <c r="I45" s="146" t="s">
        <v>513</v>
      </c>
      <c r="J45" s="146" t="s">
        <v>67</v>
      </c>
      <c r="K45" s="146" t="s">
        <v>67</v>
      </c>
      <c r="L45" s="146" t="s">
        <v>67</v>
      </c>
      <c r="M45" s="146" t="s">
        <v>67</v>
      </c>
      <c r="N45" s="146" t="s">
        <v>582</v>
      </c>
      <c r="O45" s="146" t="s">
        <v>583</v>
      </c>
      <c r="P45" s="146" t="s">
        <v>584</v>
      </c>
      <c r="Q45" s="146" t="s">
        <v>585</v>
      </c>
      <c r="R45" s="146" t="s">
        <v>72</v>
      </c>
      <c r="S45" s="146" t="s">
        <v>72</v>
      </c>
      <c r="T45" s="146" t="s">
        <v>72</v>
      </c>
      <c r="U45" s="146" t="s">
        <v>72</v>
      </c>
      <c r="V45" s="146" t="s">
        <v>72</v>
      </c>
      <c r="W45" s="146" t="s">
        <v>72</v>
      </c>
      <c r="X45" s="146" t="s">
        <v>72</v>
      </c>
      <c r="Y45" s="146" t="s">
        <v>72</v>
      </c>
      <c r="Z45" s="146" t="s">
        <v>72</v>
      </c>
      <c r="AA45" s="146" t="s">
        <v>72</v>
      </c>
      <c r="AB45" s="146" t="s">
        <v>72</v>
      </c>
      <c r="AC45" s="146" t="s">
        <v>72</v>
      </c>
      <c r="AD45" s="146" t="s">
        <v>72</v>
      </c>
      <c r="AE45" s="146" t="s">
        <v>72</v>
      </c>
      <c r="AF45" s="146" t="s">
        <v>72</v>
      </c>
      <c r="AG45" s="146" t="s">
        <v>72</v>
      </c>
      <c r="AH45" s="146" t="s">
        <v>586</v>
      </c>
      <c r="AI45" s="146" t="s">
        <v>587</v>
      </c>
      <c r="AJ45" s="146" t="s">
        <v>92</v>
      </c>
      <c r="AK45" s="146" t="s">
        <v>92</v>
      </c>
      <c r="AL45" s="146" t="s">
        <v>72</v>
      </c>
      <c r="AM45" s="146" t="s">
        <v>72</v>
      </c>
      <c r="AN45" s="146" t="s">
        <v>588</v>
      </c>
      <c r="AO45" s="146" t="s">
        <v>589</v>
      </c>
      <c r="AP45" s="146" t="s">
        <v>67</v>
      </c>
      <c r="AQ45" s="146" t="s">
        <v>72</v>
      </c>
      <c r="AR45" s="146" t="s">
        <v>72</v>
      </c>
      <c r="AS45" s="146" t="s">
        <v>72</v>
      </c>
      <c r="AT45" s="28">
        <f t="shared" si="14"/>
        <v>7.708862861</v>
      </c>
      <c r="AU45" s="153" t="str">
        <f t="shared" si="15"/>
        <v>1066.00</v>
      </c>
      <c r="AV45" s="153" t="str">
        <f t="shared" si="16"/>
        <v>51</v>
      </c>
      <c r="AW45" s="153" t="str">
        <f t="shared" si="17"/>
        <v>10</v>
      </c>
      <c r="AX45" s="153" t="str">
        <f t="shared" si="18"/>
        <v>0</v>
      </c>
      <c r="AY45" s="155">
        <v>8.1907</v>
      </c>
      <c r="AZ45" s="156">
        <v>1865</v>
      </c>
      <c r="BA45" s="28">
        <f t="shared" si="8"/>
        <v>-5.88273455260234</v>
      </c>
      <c r="BB45" s="28">
        <f t="shared" si="9"/>
        <v>15.8713136729223</v>
      </c>
      <c r="BC45" s="29">
        <f t="shared" si="11"/>
        <v>476.470588235294</v>
      </c>
      <c r="BD45" s="36">
        <f t="shared" si="12"/>
        <v>42.3725490196078</v>
      </c>
      <c r="BE45" s="29">
        <f t="shared" si="13"/>
        <v>7.23157866885553</v>
      </c>
      <c r="BF45" s="29">
        <f t="shared" si="10"/>
        <v>151.154173745098</v>
      </c>
    </row>
    <row r="46" ht="27" spans="1:58">
      <c r="A46" s="42">
        <v>2</v>
      </c>
      <c r="B46" s="42">
        <v>1082</v>
      </c>
      <c r="C46" s="146" t="s">
        <v>590</v>
      </c>
      <c r="D46" s="149">
        <v>90</v>
      </c>
      <c r="E46" s="146" t="s">
        <v>62</v>
      </c>
      <c r="F46" s="146" t="s">
        <v>591</v>
      </c>
      <c r="G46" s="146" t="s">
        <v>592</v>
      </c>
      <c r="H46" s="146" t="s">
        <v>593</v>
      </c>
      <c r="I46" s="146" t="s">
        <v>594</v>
      </c>
      <c r="J46" s="146" t="s">
        <v>62</v>
      </c>
      <c r="K46" s="146" t="s">
        <v>67</v>
      </c>
      <c r="L46" s="146" t="s">
        <v>62</v>
      </c>
      <c r="M46" s="146" t="s">
        <v>67</v>
      </c>
      <c r="N46" s="146" t="s">
        <v>595</v>
      </c>
      <c r="O46" s="146" t="s">
        <v>596</v>
      </c>
      <c r="P46" s="146" t="s">
        <v>597</v>
      </c>
      <c r="Q46" s="146" t="s">
        <v>598</v>
      </c>
      <c r="R46" s="146" t="s">
        <v>72</v>
      </c>
      <c r="S46" s="146" t="s">
        <v>72</v>
      </c>
      <c r="T46" s="146" t="s">
        <v>72</v>
      </c>
      <c r="U46" s="146" t="s">
        <v>72</v>
      </c>
      <c r="V46" s="146" t="s">
        <v>72</v>
      </c>
      <c r="W46" s="146" t="s">
        <v>72</v>
      </c>
      <c r="X46" s="146" t="s">
        <v>72</v>
      </c>
      <c r="Y46" s="146" t="s">
        <v>72</v>
      </c>
      <c r="Z46" s="146" t="s">
        <v>72</v>
      </c>
      <c r="AA46" s="146" t="s">
        <v>72</v>
      </c>
      <c r="AB46" s="146" t="s">
        <v>599</v>
      </c>
      <c r="AC46" s="146" t="s">
        <v>600</v>
      </c>
      <c r="AD46" s="146" t="s">
        <v>599</v>
      </c>
      <c r="AE46" s="146" t="s">
        <v>600</v>
      </c>
      <c r="AF46" s="146" t="s">
        <v>72</v>
      </c>
      <c r="AG46" s="146" t="s">
        <v>72</v>
      </c>
      <c r="AH46" s="146" t="s">
        <v>72</v>
      </c>
      <c r="AI46" s="146" t="s">
        <v>72</v>
      </c>
      <c r="AJ46" s="146" t="s">
        <v>92</v>
      </c>
      <c r="AK46" s="146" t="s">
        <v>92</v>
      </c>
      <c r="AL46" s="146" t="s">
        <v>72</v>
      </c>
      <c r="AM46" s="146" t="s">
        <v>72</v>
      </c>
      <c r="AN46" s="146" t="s">
        <v>601</v>
      </c>
      <c r="AO46" s="146" t="s">
        <v>602</v>
      </c>
      <c r="AP46" s="146" t="s">
        <v>67</v>
      </c>
      <c r="AQ46" s="146" t="s">
        <v>72</v>
      </c>
      <c r="AR46" s="146" t="s">
        <v>72</v>
      </c>
      <c r="AS46" s="146" t="s">
        <v>72</v>
      </c>
      <c r="AT46" s="28">
        <f t="shared" si="14"/>
        <v>22.792893118</v>
      </c>
      <c r="AU46" s="153" t="str">
        <f t="shared" si="15"/>
        <v>4008.00</v>
      </c>
      <c r="AV46" s="153" t="str">
        <f t="shared" si="16"/>
        <v>253</v>
      </c>
      <c r="AW46" s="153" t="str">
        <f t="shared" si="17"/>
        <v>45</v>
      </c>
      <c r="AX46" s="153" t="str">
        <f t="shared" si="18"/>
        <v>1</v>
      </c>
      <c r="AY46" s="155">
        <v>22.670305</v>
      </c>
      <c r="AZ46" s="156">
        <v>4440</v>
      </c>
      <c r="BA46" s="28">
        <f t="shared" si="8"/>
        <v>0.540743135127662</v>
      </c>
      <c r="BB46" s="28">
        <f t="shared" si="9"/>
        <v>-16.2612612612613</v>
      </c>
      <c r="BC46" s="29">
        <f t="shared" si="11"/>
        <v>212.912213438735</v>
      </c>
      <c r="BD46" s="36">
        <f t="shared" si="12"/>
        <v>14.695652173913</v>
      </c>
      <c r="BE46" s="29">
        <f t="shared" si="13"/>
        <v>5.68684958033932</v>
      </c>
      <c r="BF46" s="29">
        <f t="shared" si="10"/>
        <v>90.0904866324111</v>
      </c>
    </row>
    <row r="47" spans="1:58">
      <c r="A47" s="42">
        <v>3</v>
      </c>
      <c r="B47" s="42">
        <v>1082</v>
      </c>
      <c r="C47" s="146" t="s">
        <v>603</v>
      </c>
      <c r="D47" s="149">
        <v>98</v>
      </c>
      <c r="E47" s="146" t="s">
        <v>62</v>
      </c>
      <c r="F47" s="146" t="s">
        <v>604</v>
      </c>
      <c r="G47" s="146" t="s">
        <v>605</v>
      </c>
      <c r="H47" s="146" t="s">
        <v>606</v>
      </c>
      <c r="I47" s="146" t="s">
        <v>339</v>
      </c>
      <c r="J47" s="146" t="s">
        <v>67</v>
      </c>
      <c r="K47" s="146" t="s">
        <v>67</v>
      </c>
      <c r="L47" s="146" t="s">
        <v>67</v>
      </c>
      <c r="M47" s="146" t="s">
        <v>67</v>
      </c>
      <c r="N47" s="146" t="s">
        <v>607</v>
      </c>
      <c r="O47" s="146" t="s">
        <v>608</v>
      </c>
      <c r="P47" s="146" t="s">
        <v>609</v>
      </c>
      <c r="Q47" s="146" t="s">
        <v>610</v>
      </c>
      <c r="R47" s="146" t="s">
        <v>72</v>
      </c>
      <c r="S47" s="146" t="s">
        <v>72</v>
      </c>
      <c r="T47" s="146" t="s">
        <v>72</v>
      </c>
      <c r="U47" s="146" t="s">
        <v>72</v>
      </c>
      <c r="V47" s="146" t="s">
        <v>72</v>
      </c>
      <c r="W47" s="146" t="s">
        <v>72</v>
      </c>
      <c r="X47" s="146" t="s">
        <v>72</v>
      </c>
      <c r="Y47" s="146" t="s">
        <v>72</v>
      </c>
      <c r="Z47" s="146" t="s">
        <v>72</v>
      </c>
      <c r="AA47" s="146" t="s">
        <v>72</v>
      </c>
      <c r="AB47" s="146" t="s">
        <v>72</v>
      </c>
      <c r="AC47" s="146" t="s">
        <v>72</v>
      </c>
      <c r="AD47" s="146" t="s">
        <v>72</v>
      </c>
      <c r="AE47" s="146" t="s">
        <v>72</v>
      </c>
      <c r="AF47" s="146" t="s">
        <v>72</v>
      </c>
      <c r="AG47" s="146" t="s">
        <v>72</v>
      </c>
      <c r="AH47" s="146" t="s">
        <v>611</v>
      </c>
      <c r="AI47" s="146" t="s">
        <v>612</v>
      </c>
      <c r="AJ47" s="146" t="s">
        <v>92</v>
      </c>
      <c r="AK47" s="146" t="s">
        <v>92</v>
      </c>
      <c r="AL47" s="146" t="s">
        <v>72</v>
      </c>
      <c r="AM47" s="146" t="s">
        <v>72</v>
      </c>
      <c r="AN47" s="146" t="s">
        <v>143</v>
      </c>
      <c r="AO47" s="146" t="s">
        <v>613</v>
      </c>
      <c r="AP47" s="146" t="s">
        <v>67</v>
      </c>
      <c r="AQ47" s="146" t="s">
        <v>72</v>
      </c>
      <c r="AR47" s="146" t="s">
        <v>72</v>
      </c>
      <c r="AS47" s="146" t="s">
        <v>72</v>
      </c>
      <c r="AT47" s="28">
        <f t="shared" si="14"/>
        <v>16.982616</v>
      </c>
      <c r="AU47" s="153" t="str">
        <f t="shared" si="15"/>
        <v>2476.00</v>
      </c>
      <c r="AV47" s="153" t="str">
        <f t="shared" si="16"/>
        <v>138</v>
      </c>
      <c r="AW47" s="153" t="str">
        <f t="shared" si="17"/>
        <v>19</v>
      </c>
      <c r="AX47" s="153" t="str">
        <f t="shared" si="18"/>
        <v>0</v>
      </c>
      <c r="AY47" s="155">
        <v>18.3839</v>
      </c>
      <c r="AZ47" s="156">
        <v>2280</v>
      </c>
      <c r="BA47" s="28">
        <f t="shared" si="8"/>
        <v>-7.62234346357409</v>
      </c>
      <c r="BB47" s="28">
        <f t="shared" si="9"/>
        <v>64.9122807017544</v>
      </c>
      <c r="BC47" s="29">
        <f t="shared" si="11"/>
        <v>377.840579710145</v>
      </c>
      <c r="BD47" s="36">
        <f t="shared" si="12"/>
        <v>27.2463768115942</v>
      </c>
      <c r="BE47" s="29">
        <f t="shared" si="13"/>
        <v>6.85889176090469</v>
      </c>
      <c r="BF47" s="29">
        <f t="shared" si="10"/>
        <v>123.062434782609</v>
      </c>
    </row>
    <row r="48" ht="27" spans="1:58">
      <c r="A48" s="42">
        <v>1</v>
      </c>
      <c r="B48" s="42">
        <v>1082</v>
      </c>
      <c r="C48" s="146" t="s">
        <v>614</v>
      </c>
      <c r="D48" s="149">
        <v>96</v>
      </c>
      <c r="E48" s="146" t="s">
        <v>62</v>
      </c>
      <c r="F48" s="146" t="s">
        <v>615</v>
      </c>
      <c r="G48" s="146" t="s">
        <v>616</v>
      </c>
      <c r="H48" s="146" t="s">
        <v>617</v>
      </c>
      <c r="I48" s="146" t="s">
        <v>618</v>
      </c>
      <c r="J48" s="146" t="s">
        <v>121</v>
      </c>
      <c r="K48" s="146" t="s">
        <v>62</v>
      </c>
      <c r="L48" s="146" t="s">
        <v>62</v>
      </c>
      <c r="M48" s="146" t="s">
        <v>67</v>
      </c>
      <c r="N48" s="146" t="s">
        <v>619</v>
      </c>
      <c r="O48" s="146" t="s">
        <v>620</v>
      </c>
      <c r="P48" s="146" t="s">
        <v>621</v>
      </c>
      <c r="Q48" s="146" t="s">
        <v>622</v>
      </c>
      <c r="R48" s="146" t="s">
        <v>72</v>
      </c>
      <c r="S48" s="146" t="s">
        <v>72</v>
      </c>
      <c r="T48" s="146" t="s">
        <v>72</v>
      </c>
      <c r="U48" s="146" t="s">
        <v>72</v>
      </c>
      <c r="V48" s="146" t="s">
        <v>623</v>
      </c>
      <c r="W48" s="146" t="s">
        <v>624</v>
      </c>
      <c r="X48" s="146" t="s">
        <v>623</v>
      </c>
      <c r="Y48" s="146" t="s">
        <v>624</v>
      </c>
      <c r="Z48" s="146" t="s">
        <v>72</v>
      </c>
      <c r="AA48" s="146" t="s">
        <v>72</v>
      </c>
      <c r="AB48" s="146" t="s">
        <v>625</v>
      </c>
      <c r="AC48" s="146" t="s">
        <v>626</v>
      </c>
      <c r="AD48" s="146" t="s">
        <v>625</v>
      </c>
      <c r="AE48" s="146" t="s">
        <v>626</v>
      </c>
      <c r="AF48" s="146" t="s">
        <v>72</v>
      </c>
      <c r="AG48" s="146" t="s">
        <v>72</v>
      </c>
      <c r="AH48" s="146" t="s">
        <v>627</v>
      </c>
      <c r="AI48" s="146" t="s">
        <v>628</v>
      </c>
      <c r="AJ48" s="146" t="s">
        <v>92</v>
      </c>
      <c r="AK48" s="146" t="s">
        <v>92</v>
      </c>
      <c r="AL48" s="146" t="s">
        <v>72</v>
      </c>
      <c r="AM48" s="146" t="s">
        <v>72</v>
      </c>
      <c r="AN48" s="146" t="s">
        <v>629</v>
      </c>
      <c r="AO48" s="146" t="s">
        <v>630</v>
      </c>
      <c r="AP48" s="146" t="s">
        <v>67</v>
      </c>
      <c r="AQ48" s="146" t="s">
        <v>72</v>
      </c>
      <c r="AR48" s="146" t="s">
        <v>72</v>
      </c>
      <c r="AS48" s="146" t="s">
        <v>72</v>
      </c>
      <c r="AT48" s="28">
        <f t="shared" si="14"/>
        <v>30.670427816</v>
      </c>
      <c r="AU48" s="153" t="str">
        <f t="shared" si="15"/>
        <v>4871.00</v>
      </c>
      <c r="AV48" s="153" t="str">
        <f t="shared" si="16"/>
        <v>258</v>
      </c>
      <c r="AW48" s="153" t="str">
        <f t="shared" si="17"/>
        <v>49</v>
      </c>
      <c r="AX48" s="153" t="str">
        <f t="shared" si="18"/>
        <v>2</v>
      </c>
      <c r="AY48" s="155">
        <v>32.762163</v>
      </c>
      <c r="AZ48" s="156">
        <v>6420</v>
      </c>
      <c r="BA48" s="28">
        <f t="shared" si="8"/>
        <v>-6.38460648645207</v>
      </c>
      <c r="BB48" s="28">
        <f t="shared" si="9"/>
        <v>-8.89408099688474</v>
      </c>
      <c r="BC48" s="29">
        <f t="shared" si="11"/>
        <v>323.992248062016</v>
      </c>
      <c r="BD48" s="36">
        <f t="shared" si="12"/>
        <v>22.6705426356589</v>
      </c>
      <c r="BE48" s="29">
        <f t="shared" si="13"/>
        <v>6.29653619708479</v>
      </c>
      <c r="BF48" s="29">
        <f t="shared" si="10"/>
        <v>118.877627193798</v>
      </c>
    </row>
    <row r="49" spans="1:58">
      <c r="A49" s="42">
        <v>3</v>
      </c>
      <c r="B49" s="42">
        <v>1043</v>
      </c>
      <c r="C49" s="146" t="s">
        <v>631</v>
      </c>
      <c r="D49" s="149">
        <v>62</v>
      </c>
      <c r="E49" s="146" t="s">
        <v>62</v>
      </c>
      <c r="F49" s="146" t="s">
        <v>632</v>
      </c>
      <c r="G49" s="146" t="s">
        <v>633</v>
      </c>
      <c r="H49" s="146" t="s">
        <v>634</v>
      </c>
      <c r="I49" s="146" t="s">
        <v>635</v>
      </c>
      <c r="J49" s="146" t="s">
        <v>67</v>
      </c>
      <c r="K49" s="146" t="s">
        <v>67</v>
      </c>
      <c r="L49" s="146" t="s">
        <v>67</v>
      </c>
      <c r="M49" s="146" t="s">
        <v>67</v>
      </c>
      <c r="N49" s="146" t="s">
        <v>636</v>
      </c>
      <c r="O49" s="146" t="s">
        <v>637</v>
      </c>
      <c r="P49" s="146" t="s">
        <v>638</v>
      </c>
      <c r="Q49" s="146" t="s">
        <v>639</v>
      </c>
      <c r="R49" s="146" t="s">
        <v>72</v>
      </c>
      <c r="S49" s="146" t="s">
        <v>72</v>
      </c>
      <c r="T49" s="146" t="s">
        <v>72</v>
      </c>
      <c r="U49" s="146" t="s">
        <v>72</v>
      </c>
      <c r="V49" s="146" t="s">
        <v>72</v>
      </c>
      <c r="W49" s="146" t="s">
        <v>72</v>
      </c>
      <c r="X49" s="146" t="s">
        <v>72</v>
      </c>
      <c r="Y49" s="146" t="s">
        <v>72</v>
      </c>
      <c r="Z49" s="146" t="s">
        <v>72</v>
      </c>
      <c r="AA49" s="146" t="s">
        <v>72</v>
      </c>
      <c r="AB49" s="146" t="s">
        <v>72</v>
      </c>
      <c r="AC49" s="146" t="s">
        <v>72</v>
      </c>
      <c r="AD49" s="146" t="s">
        <v>72</v>
      </c>
      <c r="AE49" s="146" t="s">
        <v>72</v>
      </c>
      <c r="AF49" s="146" t="s">
        <v>72</v>
      </c>
      <c r="AG49" s="146" t="s">
        <v>72</v>
      </c>
      <c r="AH49" s="146" t="s">
        <v>640</v>
      </c>
      <c r="AI49" s="146" t="s">
        <v>641</v>
      </c>
      <c r="AJ49" s="146" t="s">
        <v>92</v>
      </c>
      <c r="AK49" s="146" t="s">
        <v>92</v>
      </c>
      <c r="AL49" s="146" t="s">
        <v>72</v>
      </c>
      <c r="AM49" s="146" t="s">
        <v>72</v>
      </c>
      <c r="AN49" s="146" t="s">
        <v>642</v>
      </c>
      <c r="AO49" s="146" t="s">
        <v>643</v>
      </c>
      <c r="AP49" s="146" t="s">
        <v>67</v>
      </c>
      <c r="AQ49" s="146" t="s">
        <v>72</v>
      </c>
      <c r="AR49" s="146" t="s">
        <v>72</v>
      </c>
      <c r="AS49" s="146" t="s">
        <v>72</v>
      </c>
      <c r="AT49" s="28">
        <f t="shared" si="14"/>
        <v>10.016049149</v>
      </c>
      <c r="AU49" s="153" t="str">
        <f t="shared" si="15"/>
        <v>1050.00</v>
      </c>
      <c r="AV49" s="153" t="str">
        <f t="shared" si="16"/>
        <v>57</v>
      </c>
      <c r="AW49" s="153" t="str">
        <f t="shared" si="17"/>
        <v>11</v>
      </c>
      <c r="AX49" s="153" t="str">
        <f t="shared" si="18"/>
        <v>0</v>
      </c>
      <c r="AY49" s="155">
        <v>10.4671</v>
      </c>
      <c r="AZ49" s="156">
        <v>826</v>
      </c>
      <c r="BA49" s="28">
        <f t="shared" si="8"/>
        <v>-4.30922462764279</v>
      </c>
      <c r="BB49" s="28">
        <f t="shared" si="9"/>
        <v>-14.6489104116223</v>
      </c>
      <c r="BC49" s="29">
        <f t="shared" si="11"/>
        <v>547.350877192982</v>
      </c>
      <c r="BD49" s="36">
        <f t="shared" si="12"/>
        <v>12.3684210526316</v>
      </c>
      <c r="BE49" s="29">
        <f t="shared" si="13"/>
        <v>9.53909442761905</v>
      </c>
      <c r="BF49" s="29">
        <f t="shared" si="10"/>
        <v>175.720160508772</v>
      </c>
    </row>
    <row r="50" ht="27" spans="1:58">
      <c r="A50" s="42">
        <v>9</v>
      </c>
      <c r="B50" s="42">
        <v>1012</v>
      </c>
      <c r="C50" s="148" t="s">
        <v>644</v>
      </c>
      <c r="D50" s="149">
        <v>15</v>
      </c>
      <c r="E50" s="146" t="s">
        <v>62</v>
      </c>
      <c r="F50" s="146" t="s">
        <v>645</v>
      </c>
      <c r="G50" s="146" t="s">
        <v>646</v>
      </c>
      <c r="H50" s="146" t="s">
        <v>406</v>
      </c>
      <c r="I50" s="146" t="s">
        <v>647</v>
      </c>
      <c r="J50" s="146" t="s">
        <v>121</v>
      </c>
      <c r="K50" s="146" t="s">
        <v>121</v>
      </c>
      <c r="L50" s="146" t="s">
        <v>67</v>
      </c>
      <c r="M50" s="146" t="s">
        <v>67</v>
      </c>
      <c r="N50" s="146" t="s">
        <v>648</v>
      </c>
      <c r="O50" s="146" t="s">
        <v>649</v>
      </c>
      <c r="P50" s="146" t="s">
        <v>650</v>
      </c>
      <c r="Q50" s="146" t="s">
        <v>651</v>
      </c>
      <c r="R50" s="146" t="s">
        <v>72</v>
      </c>
      <c r="S50" s="146" t="s">
        <v>72</v>
      </c>
      <c r="T50" s="146" t="s">
        <v>72</v>
      </c>
      <c r="U50" s="146" t="s">
        <v>72</v>
      </c>
      <c r="V50" s="146" t="s">
        <v>652</v>
      </c>
      <c r="W50" s="146" t="s">
        <v>653</v>
      </c>
      <c r="X50" s="146" t="s">
        <v>652</v>
      </c>
      <c r="Y50" s="146" t="s">
        <v>653</v>
      </c>
      <c r="Z50" s="146" t="s">
        <v>72</v>
      </c>
      <c r="AA50" s="146" t="s">
        <v>72</v>
      </c>
      <c r="AB50" s="146" t="s">
        <v>72</v>
      </c>
      <c r="AC50" s="146" t="s">
        <v>72</v>
      </c>
      <c r="AD50" s="146" t="s">
        <v>72</v>
      </c>
      <c r="AE50" s="146" t="s">
        <v>72</v>
      </c>
      <c r="AF50" s="146" t="s">
        <v>72</v>
      </c>
      <c r="AG50" s="146" t="s">
        <v>72</v>
      </c>
      <c r="AH50" s="146" t="s">
        <v>72</v>
      </c>
      <c r="AI50" s="146" t="s">
        <v>72</v>
      </c>
      <c r="AJ50" s="146" t="s">
        <v>92</v>
      </c>
      <c r="AK50" s="146" t="s">
        <v>92</v>
      </c>
      <c r="AL50" s="146" t="s">
        <v>72</v>
      </c>
      <c r="AM50" s="146" t="s">
        <v>72</v>
      </c>
      <c r="AN50" s="146" t="s">
        <v>72</v>
      </c>
      <c r="AO50" s="146" t="s">
        <v>72</v>
      </c>
      <c r="AP50" s="146" t="s">
        <v>67</v>
      </c>
      <c r="AQ50" s="146" t="s">
        <v>72</v>
      </c>
      <c r="AR50" s="146" t="s">
        <v>72</v>
      </c>
      <c r="AS50" s="146" t="s">
        <v>72</v>
      </c>
      <c r="AT50" s="28">
        <f t="shared" si="14"/>
        <v>52.95914094198</v>
      </c>
      <c r="AU50" s="153" t="str">
        <f t="shared" si="15"/>
        <v>6147.00</v>
      </c>
      <c r="AV50" s="153" t="str">
        <f t="shared" si="16"/>
        <v>116</v>
      </c>
      <c r="AW50" s="153" t="str">
        <f t="shared" si="17"/>
        <v>72</v>
      </c>
      <c r="AX50" s="153" t="str">
        <f t="shared" si="18"/>
        <v>2</v>
      </c>
      <c r="AY50" s="155">
        <v>65.19352</v>
      </c>
      <c r="AZ50" s="156">
        <v>4222</v>
      </c>
      <c r="BA50" s="28">
        <f t="shared" si="8"/>
        <v>-18.766250170293</v>
      </c>
      <c r="BB50" s="28">
        <f t="shared" si="9"/>
        <v>-39.1283751776409</v>
      </c>
      <c r="BC50" s="29">
        <f t="shared" si="11"/>
        <v>1511.09482758621</v>
      </c>
      <c r="BD50" s="36">
        <f t="shared" si="12"/>
        <v>22.1551724137931</v>
      </c>
      <c r="BE50" s="29">
        <f t="shared" si="13"/>
        <v>8.61544508572962</v>
      </c>
      <c r="BF50" s="29">
        <f t="shared" si="10"/>
        <v>456.544318465345</v>
      </c>
    </row>
    <row r="51" ht="27" spans="1:58">
      <c r="A51" s="42">
        <v>2</v>
      </c>
      <c r="B51" s="42">
        <v>2021</v>
      </c>
      <c r="C51" s="146" t="s">
        <v>654</v>
      </c>
      <c r="D51" s="149">
        <v>66</v>
      </c>
      <c r="E51" s="146" t="s">
        <v>62</v>
      </c>
      <c r="F51" s="146" t="s">
        <v>655</v>
      </c>
      <c r="G51" s="146" t="s">
        <v>656</v>
      </c>
      <c r="H51" s="146" t="s">
        <v>657</v>
      </c>
      <c r="I51" s="146" t="s">
        <v>658</v>
      </c>
      <c r="J51" s="146" t="s">
        <v>62</v>
      </c>
      <c r="K51" s="146" t="s">
        <v>62</v>
      </c>
      <c r="L51" s="146" t="s">
        <v>67</v>
      </c>
      <c r="M51" s="146" t="s">
        <v>67</v>
      </c>
      <c r="N51" s="146" t="s">
        <v>659</v>
      </c>
      <c r="O51" s="146" t="s">
        <v>660</v>
      </c>
      <c r="P51" s="146" t="s">
        <v>661</v>
      </c>
      <c r="Q51" s="146" t="s">
        <v>662</v>
      </c>
      <c r="R51" s="146" t="s">
        <v>72</v>
      </c>
      <c r="S51" s="146" t="s">
        <v>72</v>
      </c>
      <c r="T51" s="146" t="s">
        <v>72</v>
      </c>
      <c r="U51" s="146" t="s">
        <v>72</v>
      </c>
      <c r="V51" s="146" t="s">
        <v>663</v>
      </c>
      <c r="W51" s="146" t="s">
        <v>664</v>
      </c>
      <c r="X51" s="146" t="s">
        <v>663</v>
      </c>
      <c r="Y51" s="146" t="s">
        <v>664</v>
      </c>
      <c r="Z51" s="146" t="s">
        <v>72</v>
      </c>
      <c r="AA51" s="146" t="s">
        <v>72</v>
      </c>
      <c r="AB51" s="146" t="s">
        <v>72</v>
      </c>
      <c r="AC51" s="146" t="s">
        <v>72</v>
      </c>
      <c r="AD51" s="146" t="s">
        <v>72</v>
      </c>
      <c r="AE51" s="146" t="s">
        <v>72</v>
      </c>
      <c r="AF51" s="146" t="s">
        <v>72</v>
      </c>
      <c r="AG51" s="146" t="s">
        <v>72</v>
      </c>
      <c r="AH51" s="146" t="s">
        <v>665</v>
      </c>
      <c r="AI51" s="146" t="s">
        <v>666</v>
      </c>
      <c r="AJ51" s="146" t="s">
        <v>72</v>
      </c>
      <c r="AK51" s="146" t="s">
        <v>72</v>
      </c>
      <c r="AL51" s="146" t="s">
        <v>72</v>
      </c>
      <c r="AM51" s="146" t="s">
        <v>72</v>
      </c>
      <c r="AN51" s="146" t="s">
        <v>667</v>
      </c>
      <c r="AO51" s="146" t="s">
        <v>668</v>
      </c>
      <c r="AP51" s="146" t="s">
        <v>67</v>
      </c>
      <c r="AQ51" s="146" t="s">
        <v>72</v>
      </c>
      <c r="AR51" s="146" t="s">
        <v>72</v>
      </c>
      <c r="AS51" s="146" t="s">
        <v>72</v>
      </c>
      <c r="AT51" s="28">
        <f t="shared" si="14"/>
        <v>39.133313378</v>
      </c>
      <c r="AU51" s="153" t="str">
        <f t="shared" si="15"/>
        <v>5775.00</v>
      </c>
      <c r="AV51" s="153" t="str">
        <f t="shared" si="16"/>
        <v>367</v>
      </c>
      <c r="AW51" s="153" t="str">
        <f t="shared" si="17"/>
        <v>60</v>
      </c>
      <c r="AX51" s="153" t="str">
        <f t="shared" si="18"/>
        <v>1</v>
      </c>
      <c r="AY51" s="155">
        <v>40.59189</v>
      </c>
      <c r="AZ51" s="156">
        <v>13614</v>
      </c>
      <c r="BA51" s="28">
        <f t="shared" si="8"/>
        <v>-3.59327102532058</v>
      </c>
      <c r="BB51" s="28">
        <f t="shared" si="9"/>
        <v>-4.20890260026443</v>
      </c>
      <c r="BC51" s="29">
        <f t="shared" si="11"/>
        <v>288.324250681199</v>
      </c>
      <c r="BD51" s="36">
        <f t="shared" si="12"/>
        <v>35.5340599455041</v>
      </c>
      <c r="BE51" s="29">
        <f t="shared" si="13"/>
        <v>6.7763313208658</v>
      </c>
      <c r="BF51" s="29">
        <f t="shared" si="10"/>
        <v>106.630281683924</v>
      </c>
    </row>
    <row r="52" ht="27" spans="1:58">
      <c r="A52" s="42">
        <v>3</v>
      </c>
      <c r="B52" s="42">
        <v>2021</v>
      </c>
      <c r="C52" s="146" t="s">
        <v>669</v>
      </c>
      <c r="D52" s="149">
        <v>36</v>
      </c>
      <c r="E52" s="146" t="s">
        <v>62</v>
      </c>
      <c r="F52" s="146" t="s">
        <v>670</v>
      </c>
      <c r="G52" s="146" t="s">
        <v>671</v>
      </c>
      <c r="H52" s="146" t="s">
        <v>672</v>
      </c>
      <c r="I52" s="146" t="s">
        <v>673</v>
      </c>
      <c r="J52" s="146" t="s">
        <v>62</v>
      </c>
      <c r="K52" s="146" t="s">
        <v>67</v>
      </c>
      <c r="L52" s="146" t="s">
        <v>62</v>
      </c>
      <c r="M52" s="146" t="s">
        <v>67</v>
      </c>
      <c r="N52" s="146" t="s">
        <v>674</v>
      </c>
      <c r="O52" s="146" t="s">
        <v>675</v>
      </c>
      <c r="P52" s="146" t="s">
        <v>676</v>
      </c>
      <c r="Q52" s="146" t="s">
        <v>677</v>
      </c>
      <c r="R52" s="146" t="s">
        <v>72</v>
      </c>
      <c r="S52" s="146" t="s">
        <v>72</v>
      </c>
      <c r="T52" s="146" t="s">
        <v>72</v>
      </c>
      <c r="U52" s="146" t="s">
        <v>72</v>
      </c>
      <c r="V52" s="146" t="s">
        <v>72</v>
      </c>
      <c r="W52" s="146" t="s">
        <v>72</v>
      </c>
      <c r="X52" s="146" t="s">
        <v>72</v>
      </c>
      <c r="Y52" s="146" t="s">
        <v>72</v>
      </c>
      <c r="Z52" s="146" t="s">
        <v>72</v>
      </c>
      <c r="AA52" s="146" t="s">
        <v>72</v>
      </c>
      <c r="AB52" s="146" t="s">
        <v>628</v>
      </c>
      <c r="AC52" s="146" t="s">
        <v>678</v>
      </c>
      <c r="AD52" s="146" t="s">
        <v>628</v>
      </c>
      <c r="AE52" s="146" t="s">
        <v>678</v>
      </c>
      <c r="AF52" s="146" t="s">
        <v>72</v>
      </c>
      <c r="AG52" s="146" t="s">
        <v>72</v>
      </c>
      <c r="AH52" s="146" t="s">
        <v>72</v>
      </c>
      <c r="AI52" s="146" t="s">
        <v>72</v>
      </c>
      <c r="AJ52" s="146" t="s">
        <v>72</v>
      </c>
      <c r="AK52" s="146" t="s">
        <v>72</v>
      </c>
      <c r="AL52" s="146" t="s">
        <v>72</v>
      </c>
      <c r="AM52" s="146" t="s">
        <v>72</v>
      </c>
      <c r="AN52" s="146" t="s">
        <v>679</v>
      </c>
      <c r="AO52" s="146" t="s">
        <v>680</v>
      </c>
      <c r="AP52" s="146" t="s">
        <v>67</v>
      </c>
      <c r="AQ52" s="146" t="s">
        <v>72</v>
      </c>
      <c r="AR52" s="146" t="s">
        <v>72</v>
      </c>
      <c r="AS52" s="146" t="s">
        <v>72</v>
      </c>
      <c r="AT52" s="28">
        <f t="shared" si="14"/>
        <v>33.2864546</v>
      </c>
      <c r="AU52" s="153" t="str">
        <f t="shared" si="15"/>
        <v>4601.00</v>
      </c>
      <c r="AV52" s="153" t="str">
        <f t="shared" si="16"/>
        <v>182</v>
      </c>
      <c r="AW52" s="153" t="str">
        <f t="shared" si="17"/>
        <v>25</v>
      </c>
      <c r="AX52" s="153" t="str">
        <f t="shared" si="18"/>
        <v>1</v>
      </c>
      <c r="AY52" s="155">
        <v>34.781359</v>
      </c>
      <c r="AZ52" s="156">
        <v>5400</v>
      </c>
      <c r="BA52" s="28">
        <f t="shared" si="8"/>
        <v>-4.29800457193177</v>
      </c>
      <c r="BB52" s="28">
        <f t="shared" si="9"/>
        <v>3.81481481481481</v>
      </c>
      <c r="BC52" s="29">
        <f t="shared" si="11"/>
        <v>494.862637362637</v>
      </c>
      <c r="BD52" s="36">
        <f t="shared" si="12"/>
        <v>30.8021978021978</v>
      </c>
      <c r="BE52" s="29">
        <f t="shared" si="13"/>
        <v>7.23461304064334</v>
      </c>
      <c r="BF52" s="29">
        <f t="shared" si="10"/>
        <v>182.892607692308</v>
      </c>
    </row>
    <row r="53" ht="27" spans="1:58">
      <c r="A53" s="42">
        <v>1</v>
      </c>
      <c r="B53" s="42">
        <v>2011</v>
      </c>
      <c r="C53" s="146" t="s">
        <v>681</v>
      </c>
      <c r="D53" s="149">
        <v>95</v>
      </c>
      <c r="E53" s="146" t="s">
        <v>62</v>
      </c>
      <c r="F53" s="146" t="s">
        <v>682</v>
      </c>
      <c r="G53" s="146" t="s">
        <v>683</v>
      </c>
      <c r="H53" s="146" t="s">
        <v>684</v>
      </c>
      <c r="I53" s="146" t="s">
        <v>685</v>
      </c>
      <c r="J53" s="146" t="s">
        <v>369</v>
      </c>
      <c r="K53" s="146" t="s">
        <v>121</v>
      </c>
      <c r="L53" s="146" t="s">
        <v>62</v>
      </c>
      <c r="M53" s="146" t="s">
        <v>67</v>
      </c>
      <c r="N53" s="146" t="s">
        <v>686</v>
      </c>
      <c r="O53" s="146" t="s">
        <v>687</v>
      </c>
      <c r="P53" s="146" t="s">
        <v>688</v>
      </c>
      <c r="Q53" s="146" t="s">
        <v>689</v>
      </c>
      <c r="R53" s="146" t="s">
        <v>72</v>
      </c>
      <c r="S53" s="146" t="s">
        <v>72</v>
      </c>
      <c r="T53" s="146" t="s">
        <v>72</v>
      </c>
      <c r="U53" s="146" t="s">
        <v>72</v>
      </c>
      <c r="V53" s="146" t="s">
        <v>690</v>
      </c>
      <c r="W53" s="146" t="s">
        <v>102</v>
      </c>
      <c r="X53" s="146" t="s">
        <v>690</v>
      </c>
      <c r="Y53" s="146" t="s">
        <v>102</v>
      </c>
      <c r="Z53" s="146" t="s">
        <v>72</v>
      </c>
      <c r="AA53" s="146" t="s">
        <v>72</v>
      </c>
      <c r="AB53" s="146" t="s">
        <v>691</v>
      </c>
      <c r="AC53" s="146" t="s">
        <v>692</v>
      </c>
      <c r="AD53" s="146" t="s">
        <v>691</v>
      </c>
      <c r="AE53" s="146" t="s">
        <v>692</v>
      </c>
      <c r="AF53" s="146" t="s">
        <v>72</v>
      </c>
      <c r="AG53" s="146" t="s">
        <v>72</v>
      </c>
      <c r="AH53" s="146" t="s">
        <v>72</v>
      </c>
      <c r="AI53" s="146" t="s">
        <v>72</v>
      </c>
      <c r="AJ53" s="146" t="s">
        <v>92</v>
      </c>
      <c r="AK53" s="146" t="s">
        <v>92</v>
      </c>
      <c r="AL53" s="146" t="s">
        <v>72</v>
      </c>
      <c r="AM53" s="146" t="s">
        <v>72</v>
      </c>
      <c r="AN53" s="146" t="s">
        <v>693</v>
      </c>
      <c r="AO53" s="146" t="s">
        <v>694</v>
      </c>
      <c r="AP53" s="146" t="s">
        <v>67</v>
      </c>
      <c r="AQ53" s="146" t="s">
        <v>72</v>
      </c>
      <c r="AR53" s="146" t="s">
        <v>72</v>
      </c>
      <c r="AS53" s="146" t="s">
        <v>72</v>
      </c>
      <c r="AT53" s="28">
        <f t="shared" si="14"/>
        <v>59.23960551556</v>
      </c>
      <c r="AU53" s="153" t="str">
        <f t="shared" si="15"/>
        <v>10035.00</v>
      </c>
      <c r="AV53" s="153" t="str">
        <f t="shared" si="16"/>
        <v>431</v>
      </c>
      <c r="AW53" s="153" t="str">
        <f t="shared" si="17"/>
        <v>78</v>
      </c>
      <c r="AX53" s="153" t="str">
        <f t="shared" si="18"/>
        <v>3</v>
      </c>
      <c r="AY53" s="155">
        <v>57.906436</v>
      </c>
      <c r="AZ53" s="156">
        <v>23496</v>
      </c>
      <c r="BA53" s="28">
        <f t="shared" si="8"/>
        <v>2.30228210826168</v>
      </c>
      <c r="BB53" s="28">
        <f t="shared" si="9"/>
        <v>13.8576779026217</v>
      </c>
      <c r="BC53" s="29">
        <f t="shared" si="11"/>
        <v>386.821345707657</v>
      </c>
      <c r="BD53" s="36">
        <f t="shared" si="12"/>
        <v>62.0696055684455</v>
      </c>
      <c r="BE53" s="29">
        <f t="shared" si="13"/>
        <v>5.90329900503837</v>
      </c>
      <c r="BF53" s="29">
        <f t="shared" si="10"/>
        <v>137.446880546543</v>
      </c>
    </row>
    <row r="54" spans="1:58">
      <c r="A54" s="42">
        <v>3</v>
      </c>
      <c r="B54" s="42">
        <v>1029</v>
      </c>
      <c r="C54" s="146" t="s">
        <v>695</v>
      </c>
      <c r="D54" s="149">
        <v>79</v>
      </c>
      <c r="E54" s="146" t="s">
        <v>62</v>
      </c>
      <c r="F54" s="146" t="s">
        <v>696</v>
      </c>
      <c r="G54" s="146" t="s">
        <v>697</v>
      </c>
      <c r="H54" s="146" t="s">
        <v>698</v>
      </c>
      <c r="I54" s="146" t="s">
        <v>699</v>
      </c>
      <c r="J54" s="146" t="s">
        <v>67</v>
      </c>
      <c r="K54" s="146" t="s">
        <v>67</v>
      </c>
      <c r="L54" s="146" t="s">
        <v>67</v>
      </c>
      <c r="M54" s="146" t="s">
        <v>67</v>
      </c>
      <c r="N54" s="146" t="s">
        <v>700</v>
      </c>
      <c r="O54" s="146" t="s">
        <v>701</v>
      </c>
      <c r="P54" s="146" t="s">
        <v>702</v>
      </c>
      <c r="Q54" s="146" t="s">
        <v>703</v>
      </c>
      <c r="R54" s="146" t="s">
        <v>72</v>
      </c>
      <c r="S54" s="146" t="s">
        <v>72</v>
      </c>
      <c r="T54" s="146" t="s">
        <v>72</v>
      </c>
      <c r="U54" s="146" t="s">
        <v>72</v>
      </c>
      <c r="V54" s="146" t="s">
        <v>72</v>
      </c>
      <c r="W54" s="146" t="s">
        <v>72</v>
      </c>
      <c r="X54" s="146" t="s">
        <v>72</v>
      </c>
      <c r="Y54" s="146" t="s">
        <v>72</v>
      </c>
      <c r="Z54" s="146" t="s">
        <v>72</v>
      </c>
      <c r="AA54" s="146" t="s">
        <v>72</v>
      </c>
      <c r="AB54" s="146" t="s">
        <v>72</v>
      </c>
      <c r="AC54" s="146" t="s">
        <v>72</v>
      </c>
      <c r="AD54" s="146" t="s">
        <v>72</v>
      </c>
      <c r="AE54" s="146" t="s">
        <v>72</v>
      </c>
      <c r="AF54" s="146" t="s">
        <v>72</v>
      </c>
      <c r="AG54" s="146" t="s">
        <v>72</v>
      </c>
      <c r="AH54" s="146" t="s">
        <v>289</v>
      </c>
      <c r="AI54" s="146" t="s">
        <v>704</v>
      </c>
      <c r="AJ54" s="146" t="s">
        <v>92</v>
      </c>
      <c r="AK54" s="146" t="s">
        <v>92</v>
      </c>
      <c r="AL54" s="146" t="s">
        <v>72</v>
      </c>
      <c r="AM54" s="146" t="s">
        <v>72</v>
      </c>
      <c r="AN54" s="146" t="s">
        <v>143</v>
      </c>
      <c r="AO54" s="146" t="s">
        <v>705</v>
      </c>
      <c r="AP54" s="146" t="s">
        <v>67</v>
      </c>
      <c r="AQ54" s="146" t="s">
        <v>72</v>
      </c>
      <c r="AR54" s="146" t="s">
        <v>72</v>
      </c>
      <c r="AS54" s="146" t="s">
        <v>72</v>
      </c>
      <c r="AT54" s="28">
        <f t="shared" si="14"/>
        <v>12.39989</v>
      </c>
      <c r="AU54" s="153" t="str">
        <f t="shared" si="15"/>
        <v>3537.77</v>
      </c>
      <c r="AV54" s="153" t="str">
        <f t="shared" si="16"/>
        <v>185</v>
      </c>
      <c r="AW54" s="153" t="str">
        <f t="shared" si="17"/>
        <v>22</v>
      </c>
      <c r="AX54" s="153" t="str">
        <f t="shared" si="18"/>
        <v>0</v>
      </c>
      <c r="AY54" s="155">
        <v>13.4</v>
      </c>
      <c r="AZ54" s="156">
        <v>980</v>
      </c>
      <c r="BA54" s="28">
        <f t="shared" si="8"/>
        <v>-7.46350746268655</v>
      </c>
      <c r="BB54" s="28">
        <f t="shared" si="9"/>
        <v>17.4489795918367</v>
      </c>
      <c r="BC54" s="29">
        <f t="shared" si="11"/>
        <v>199.054054054054</v>
      </c>
      <c r="BD54" s="36">
        <f t="shared" si="12"/>
        <v>6.22162162162162</v>
      </c>
      <c r="BE54" s="29">
        <f t="shared" si="13"/>
        <v>3.50500173838322</v>
      </c>
      <c r="BF54" s="29">
        <f t="shared" si="10"/>
        <v>67.0264324324324</v>
      </c>
    </row>
    <row r="55" ht="27" spans="1:58">
      <c r="A55" s="42">
        <v>9</v>
      </c>
      <c r="B55" s="42">
        <v>1017</v>
      </c>
      <c r="C55" s="148" t="s">
        <v>706</v>
      </c>
      <c r="D55" s="149">
        <v>88</v>
      </c>
      <c r="E55" s="146" t="s">
        <v>62</v>
      </c>
      <c r="F55" s="146" t="s">
        <v>707</v>
      </c>
      <c r="G55" s="146" t="s">
        <v>708</v>
      </c>
      <c r="H55" s="146" t="s">
        <v>709</v>
      </c>
      <c r="I55" s="146" t="s">
        <v>710</v>
      </c>
      <c r="J55" s="146" t="s">
        <v>206</v>
      </c>
      <c r="K55" s="146" t="s">
        <v>206</v>
      </c>
      <c r="L55" s="146" t="s">
        <v>67</v>
      </c>
      <c r="M55" s="146" t="s">
        <v>67</v>
      </c>
      <c r="N55" s="146" t="s">
        <v>711</v>
      </c>
      <c r="O55" s="146" t="s">
        <v>712</v>
      </c>
      <c r="P55" s="146" t="s">
        <v>713</v>
      </c>
      <c r="Q55" s="146" t="s">
        <v>714</v>
      </c>
      <c r="R55" s="146" t="s">
        <v>72</v>
      </c>
      <c r="S55" s="146" t="s">
        <v>72</v>
      </c>
      <c r="T55" s="146" t="s">
        <v>72</v>
      </c>
      <c r="U55" s="146" t="s">
        <v>72</v>
      </c>
      <c r="V55" s="146" t="s">
        <v>715</v>
      </c>
      <c r="W55" s="146" t="s">
        <v>716</v>
      </c>
      <c r="X55" s="146" t="s">
        <v>715</v>
      </c>
      <c r="Y55" s="146" t="s">
        <v>716</v>
      </c>
      <c r="Z55" s="146" t="s">
        <v>72</v>
      </c>
      <c r="AA55" s="146" t="s">
        <v>72</v>
      </c>
      <c r="AB55" s="146" t="s">
        <v>72</v>
      </c>
      <c r="AC55" s="146" t="s">
        <v>72</v>
      </c>
      <c r="AD55" s="146" t="s">
        <v>72</v>
      </c>
      <c r="AE55" s="146" t="s">
        <v>72</v>
      </c>
      <c r="AF55" s="146" t="s">
        <v>72</v>
      </c>
      <c r="AG55" s="146" t="s">
        <v>72</v>
      </c>
      <c r="AH55" s="146">
        <v>0</v>
      </c>
      <c r="AI55" s="146">
        <v>0</v>
      </c>
      <c r="AJ55" s="146" t="s">
        <v>72</v>
      </c>
      <c r="AK55" s="146" t="s">
        <v>72</v>
      </c>
      <c r="AL55" s="146" t="s">
        <v>72</v>
      </c>
      <c r="AM55" s="146" t="s">
        <v>72</v>
      </c>
      <c r="AN55" s="146" t="s">
        <v>72</v>
      </c>
      <c r="AO55" s="146" t="s">
        <v>72</v>
      </c>
      <c r="AP55" s="146">
        <v>0</v>
      </c>
      <c r="AQ55" s="146" t="s">
        <v>72</v>
      </c>
      <c r="AR55" s="146" t="s">
        <v>72</v>
      </c>
      <c r="AS55" s="146" t="s">
        <v>72</v>
      </c>
      <c r="AT55" s="28">
        <f t="shared" si="14"/>
        <v>35.531574574</v>
      </c>
      <c r="AU55" s="153" t="str">
        <f t="shared" si="15"/>
        <v>8278.00</v>
      </c>
      <c r="AV55" s="153" t="str">
        <f t="shared" si="16"/>
        <v>44</v>
      </c>
      <c r="AW55" s="153" t="str">
        <f t="shared" si="17"/>
        <v>20</v>
      </c>
      <c r="AX55" s="153" t="str">
        <f t="shared" si="18"/>
        <v>4</v>
      </c>
      <c r="AY55" s="155">
        <v>41.20188</v>
      </c>
      <c r="AZ55" s="156">
        <v>7525</v>
      </c>
      <c r="BA55" s="28">
        <f t="shared" si="8"/>
        <v>-13.7622492614415</v>
      </c>
      <c r="BB55" s="28">
        <f t="shared" si="9"/>
        <v>234.059800664452</v>
      </c>
      <c r="BC55" s="29">
        <f t="shared" si="11"/>
        <v>2103.20454545455</v>
      </c>
      <c r="BD55" s="36">
        <f t="shared" si="12"/>
        <v>571.318181818182</v>
      </c>
      <c r="BE55" s="29">
        <f t="shared" si="13"/>
        <v>4.29228975283885</v>
      </c>
      <c r="BF55" s="29">
        <f t="shared" si="10"/>
        <v>807.535785772727</v>
      </c>
    </row>
    <row r="56" ht="27" spans="1:58">
      <c r="A56" s="42">
        <v>2</v>
      </c>
      <c r="B56" s="42">
        <v>1091</v>
      </c>
      <c r="C56" s="146" t="s">
        <v>717</v>
      </c>
      <c r="D56" s="149">
        <v>120</v>
      </c>
      <c r="E56" s="146" t="s">
        <v>62</v>
      </c>
      <c r="F56" s="146" t="s">
        <v>718</v>
      </c>
      <c r="G56" s="146" t="s">
        <v>719</v>
      </c>
      <c r="H56" s="146" t="s">
        <v>720</v>
      </c>
      <c r="I56" s="146" t="s">
        <v>721</v>
      </c>
      <c r="J56" s="146" t="s">
        <v>62</v>
      </c>
      <c r="K56" s="146" t="s">
        <v>67</v>
      </c>
      <c r="L56" s="146" t="s">
        <v>62</v>
      </c>
      <c r="M56" s="146" t="s">
        <v>67</v>
      </c>
      <c r="N56" s="146" t="s">
        <v>722</v>
      </c>
      <c r="O56" s="146" t="s">
        <v>723</v>
      </c>
      <c r="P56" s="146" t="s">
        <v>724</v>
      </c>
      <c r="Q56" s="146" t="s">
        <v>725</v>
      </c>
      <c r="R56" s="146" t="s">
        <v>72</v>
      </c>
      <c r="S56" s="146" t="s">
        <v>72</v>
      </c>
      <c r="T56" s="146" t="s">
        <v>72</v>
      </c>
      <c r="U56" s="146" t="s">
        <v>72</v>
      </c>
      <c r="V56" s="146" t="s">
        <v>72</v>
      </c>
      <c r="W56" s="146" t="s">
        <v>72</v>
      </c>
      <c r="X56" s="146" t="s">
        <v>72</v>
      </c>
      <c r="Y56" s="146" t="s">
        <v>72</v>
      </c>
      <c r="Z56" s="146" t="s">
        <v>72</v>
      </c>
      <c r="AA56" s="146" t="s">
        <v>72</v>
      </c>
      <c r="AB56" s="146" t="s">
        <v>726</v>
      </c>
      <c r="AC56" s="146" t="s">
        <v>727</v>
      </c>
      <c r="AD56" s="146" t="s">
        <v>726</v>
      </c>
      <c r="AE56" s="146" t="s">
        <v>727</v>
      </c>
      <c r="AF56" s="146" t="s">
        <v>72</v>
      </c>
      <c r="AG56" s="146" t="s">
        <v>72</v>
      </c>
      <c r="AH56" s="146" t="s">
        <v>728</v>
      </c>
      <c r="AI56" s="146" t="s">
        <v>729</v>
      </c>
      <c r="AJ56" s="146" t="s">
        <v>92</v>
      </c>
      <c r="AK56" s="146" t="s">
        <v>92</v>
      </c>
      <c r="AL56" s="146" t="s">
        <v>72</v>
      </c>
      <c r="AM56" s="146" t="s">
        <v>72</v>
      </c>
      <c r="AN56" s="146" t="s">
        <v>730</v>
      </c>
      <c r="AO56" s="146" t="s">
        <v>731</v>
      </c>
      <c r="AP56" s="146" t="s">
        <v>67</v>
      </c>
      <c r="AQ56" s="146" t="s">
        <v>72</v>
      </c>
      <c r="AR56" s="146" t="s">
        <v>72</v>
      </c>
      <c r="AS56" s="146" t="s">
        <v>72</v>
      </c>
      <c r="AT56" s="28">
        <f t="shared" si="14"/>
        <v>49.89984701</v>
      </c>
      <c r="AU56" s="153" t="str">
        <f t="shared" si="15"/>
        <v>6379.00</v>
      </c>
      <c r="AV56" s="153" t="str">
        <f t="shared" si="16"/>
        <v>519</v>
      </c>
      <c r="AW56" s="153" t="str">
        <f t="shared" si="17"/>
        <v>66</v>
      </c>
      <c r="AX56" s="153" t="str">
        <f t="shared" si="18"/>
        <v>1</v>
      </c>
      <c r="AY56" s="155">
        <v>54.032305</v>
      </c>
      <c r="AZ56" s="156">
        <v>23410</v>
      </c>
      <c r="BA56" s="28">
        <f t="shared" si="8"/>
        <v>-7.64812456177836</v>
      </c>
      <c r="BB56" s="28">
        <f t="shared" si="9"/>
        <v>-19.0474156343443</v>
      </c>
      <c r="BC56" s="29">
        <f t="shared" si="11"/>
        <v>267.840077071291</v>
      </c>
      <c r="BD56" s="36">
        <f t="shared" si="12"/>
        <v>36.514450867052</v>
      </c>
      <c r="BE56" s="29">
        <f t="shared" si="13"/>
        <v>7.82251873491143</v>
      </c>
      <c r="BF56" s="29">
        <f t="shared" si="10"/>
        <v>96.1461406743738</v>
      </c>
    </row>
    <row r="57" spans="1:58">
      <c r="A57" s="42">
        <v>3</v>
      </c>
      <c r="B57" s="42">
        <v>1091</v>
      </c>
      <c r="C57" s="146" t="s">
        <v>732</v>
      </c>
      <c r="D57" s="149">
        <v>32</v>
      </c>
      <c r="E57" s="146" t="s">
        <v>62</v>
      </c>
      <c r="F57" s="146" t="s">
        <v>733</v>
      </c>
      <c r="G57" s="146" t="s">
        <v>734</v>
      </c>
      <c r="H57" s="146" t="s">
        <v>735</v>
      </c>
      <c r="I57" s="146" t="s">
        <v>435</v>
      </c>
      <c r="J57" s="146" t="s">
        <v>67</v>
      </c>
      <c r="K57" s="146" t="s">
        <v>67</v>
      </c>
      <c r="L57" s="146" t="s">
        <v>67</v>
      </c>
      <c r="M57" s="146" t="s">
        <v>67</v>
      </c>
      <c r="N57" s="146" t="s">
        <v>736</v>
      </c>
      <c r="O57" s="146" t="s">
        <v>737</v>
      </c>
      <c r="P57" s="146" t="s">
        <v>738</v>
      </c>
      <c r="Q57" s="146" t="s">
        <v>739</v>
      </c>
      <c r="R57" s="146" t="s">
        <v>72</v>
      </c>
      <c r="S57" s="146" t="s">
        <v>72</v>
      </c>
      <c r="T57" s="146" t="s">
        <v>72</v>
      </c>
      <c r="U57" s="146" t="s">
        <v>72</v>
      </c>
      <c r="V57" s="146" t="s">
        <v>72</v>
      </c>
      <c r="W57" s="146" t="s">
        <v>72</v>
      </c>
      <c r="X57" s="146" t="s">
        <v>72</v>
      </c>
      <c r="Y57" s="146" t="s">
        <v>72</v>
      </c>
      <c r="Z57" s="146" t="s">
        <v>72</v>
      </c>
      <c r="AA57" s="146" t="s">
        <v>72</v>
      </c>
      <c r="AB57" s="146" t="s">
        <v>72</v>
      </c>
      <c r="AC57" s="146" t="s">
        <v>72</v>
      </c>
      <c r="AD57" s="146" t="s">
        <v>72</v>
      </c>
      <c r="AE57" s="146" t="s">
        <v>72</v>
      </c>
      <c r="AF57" s="146" t="s">
        <v>72</v>
      </c>
      <c r="AG57" s="146" t="s">
        <v>72</v>
      </c>
      <c r="AH57" s="146" t="s">
        <v>72</v>
      </c>
      <c r="AI57" s="146" t="s">
        <v>72</v>
      </c>
      <c r="AJ57" s="146" t="s">
        <v>72</v>
      </c>
      <c r="AK57" s="146" t="s">
        <v>72</v>
      </c>
      <c r="AL57" s="146" t="s">
        <v>72</v>
      </c>
      <c r="AM57" s="146" t="s">
        <v>72</v>
      </c>
      <c r="AN57" s="146" t="s">
        <v>740</v>
      </c>
      <c r="AO57" s="146" t="s">
        <v>741</v>
      </c>
      <c r="AP57" s="146" t="s">
        <v>67</v>
      </c>
      <c r="AQ57" s="146" t="s">
        <v>72</v>
      </c>
      <c r="AR57" s="146" t="s">
        <v>72</v>
      </c>
      <c r="AS57" s="146" t="s">
        <v>72</v>
      </c>
      <c r="AT57" s="28">
        <f t="shared" si="14"/>
        <v>23.075536</v>
      </c>
      <c r="AU57" s="153" t="str">
        <f t="shared" si="15"/>
        <v>4075.00</v>
      </c>
      <c r="AV57" s="153" t="str">
        <f t="shared" si="16"/>
        <v>325</v>
      </c>
      <c r="AW57" s="153" t="str">
        <f t="shared" si="17"/>
        <v>37</v>
      </c>
      <c r="AX57" s="153" t="str">
        <f t="shared" si="18"/>
        <v>0</v>
      </c>
      <c r="AY57" s="155">
        <v>24.0072</v>
      </c>
      <c r="AZ57" s="156">
        <v>4475</v>
      </c>
      <c r="BA57" s="28">
        <f t="shared" si="8"/>
        <v>-3.88076910260254</v>
      </c>
      <c r="BB57" s="28">
        <f t="shared" si="9"/>
        <v>-27.9329608938547</v>
      </c>
      <c r="BC57" s="29">
        <f t="shared" si="11"/>
        <v>214.375384615385</v>
      </c>
      <c r="BD57" s="36">
        <f t="shared" si="12"/>
        <v>9.92307692307692</v>
      </c>
      <c r="BE57" s="29">
        <f t="shared" si="13"/>
        <v>5.6627082208589</v>
      </c>
      <c r="BF57" s="29">
        <f t="shared" si="10"/>
        <v>71.0016492307692</v>
      </c>
    </row>
    <row r="58" spans="1:58">
      <c r="A58" s="42">
        <v>2</v>
      </c>
      <c r="B58" s="42">
        <v>1131</v>
      </c>
      <c r="C58" s="146" t="s">
        <v>742</v>
      </c>
      <c r="D58" s="149">
        <v>43</v>
      </c>
      <c r="E58" s="146" t="s">
        <v>62</v>
      </c>
      <c r="F58" s="146" t="s">
        <v>743</v>
      </c>
      <c r="G58" s="146" t="s">
        <v>744</v>
      </c>
      <c r="H58" s="146" t="s">
        <v>745</v>
      </c>
      <c r="I58" s="146" t="s">
        <v>746</v>
      </c>
      <c r="J58" s="146" t="s">
        <v>62</v>
      </c>
      <c r="K58" s="146" t="s">
        <v>62</v>
      </c>
      <c r="L58" s="146" t="s">
        <v>67</v>
      </c>
      <c r="M58" s="146" t="s">
        <v>67</v>
      </c>
      <c r="N58" s="146" t="s">
        <v>747</v>
      </c>
      <c r="O58" s="146" t="s">
        <v>748</v>
      </c>
      <c r="P58" s="146" t="s">
        <v>749</v>
      </c>
      <c r="Q58" s="146" t="s">
        <v>750</v>
      </c>
      <c r="R58" s="146" t="s">
        <v>72</v>
      </c>
      <c r="S58" s="146" t="s">
        <v>72</v>
      </c>
      <c r="T58" s="146" t="s">
        <v>72</v>
      </c>
      <c r="U58" s="146" t="s">
        <v>72</v>
      </c>
      <c r="V58" s="146" t="s">
        <v>751</v>
      </c>
      <c r="W58" s="146" t="s">
        <v>752</v>
      </c>
      <c r="X58" s="146" t="s">
        <v>751</v>
      </c>
      <c r="Y58" s="146" t="s">
        <v>752</v>
      </c>
      <c r="Z58" s="146" t="s">
        <v>72</v>
      </c>
      <c r="AA58" s="146" t="s">
        <v>72</v>
      </c>
      <c r="AB58" s="146" t="s">
        <v>72</v>
      </c>
      <c r="AC58" s="146" t="s">
        <v>72</v>
      </c>
      <c r="AD58" s="146" t="s">
        <v>72</v>
      </c>
      <c r="AE58" s="146" t="s">
        <v>72</v>
      </c>
      <c r="AF58" s="146" t="s">
        <v>72</v>
      </c>
      <c r="AG58" s="146" t="s">
        <v>72</v>
      </c>
      <c r="AH58" s="146" t="s">
        <v>611</v>
      </c>
      <c r="AI58" s="146" t="s">
        <v>753</v>
      </c>
      <c r="AJ58" s="146" t="s">
        <v>72</v>
      </c>
      <c r="AK58" s="146" t="s">
        <v>72</v>
      </c>
      <c r="AL58" s="146" t="s">
        <v>72</v>
      </c>
      <c r="AM58" s="146" t="s">
        <v>72</v>
      </c>
      <c r="AN58" s="146" t="s">
        <v>291</v>
      </c>
      <c r="AO58" s="146" t="s">
        <v>754</v>
      </c>
      <c r="AP58" s="146" t="s">
        <v>67</v>
      </c>
      <c r="AQ58" s="146" t="s">
        <v>72</v>
      </c>
      <c r="AR58" s="146" t="s">
        <v>72</v>
      </c>
      <c r="AS58" s="146" t="s">
        <v>72</v>
      </c>
      <c r="AT58" s="28">
        <f t="shared" si="14"/>
        <v>20.12657408762</v>
      </c>
      <c r="AU58" s="153" t="str">
        <f t="shared" si="15"/>
        <v>5002.00</v>
      </c>
      <c r="AV58" s="153" t="str">
        <f t="shared" si="16"/>
        <v>204</v>
      </c>
      <c r="AW58" s="153" t="str">
        <f t="shared" si="17"/>
        <v>42</v>
      </c>
      <c r="AX58" s="153" t="str">
        <f t="shared" si="18"/>
        <v>1</v>
      </c>
      <c r="AY58" s="155">
        <v>22.136</v>
      </c>
      <c r="AZ58" s="156">
        <v>5977</v>
      </c>
      <c r="BA58" s="28">
        <f t="shared" si="8"/>
        <v>-9.07763784053124</v>
      </c>
      <c r="BB58" s="28">
        <f t="shared" si="9"/>
        <v>57.838380458424</v>
      </c>
      <c r="BC58" s="29">
        <f t="shared" si="11"/>
        <v>282.553921568627</v>
      </c>
      <c r="BD58" s="36">
        <f t="shared" si="12"/>
        <v>46.2450980392157</v>
      </c>
      <c r="BE58" s="29">
        <f t="shared" si="13"/>
        <v>4.02370533538984</v>
      </c>
      <c r="BF58" s="29">
        <f t="shared" si="10"/>
        <v>98.659676900098</v>
      </c>
    </row>
    <row r="59" spans="1:58">
      <c r="A59" s="42">
        <v>3</v>
      </c>
      <c r="B59" s="42">
        <v>1131</v>
      </c>
      <c r="C59" s="146" t="s">
        <v>755</v>
      </c>
      <c r="D59" s="149">
        <v>63</v>
      </c>
      <c r="E59" s="146" t="s">
        <v>62</v>
      </c>
      <c r="F59" s="146" t="s">
        <v>756</v>
      </c>
      <c r="G59" s="146" t="s">
        <v>192</v>
      </c>
      <c r="H59" s="146" t="s">
        <v>406</v>
      </c>
      <c r="I59" s="146" t="s">
        <v>97</v>
      </c>
      <c r="J59" s="146" t="s">
        <v>67</v>
      </c>
      <c r="K59" s="146" t="s">
        <v>67</v>
      </c>
      <c r="L59" s="146" t="s">
        <v>67</v>
      </c>
      <c r="M59" s="146" t="s">
        <v>67</v>
      </c>
      <c r="N59" s="146" t="s">
        <v>757</v>
      </c>
      <c r="O59" s="146" t="s">
        <v>758</v>
      </c>
      <c r="P59" s="146" t="s">
        <v>759</v>
      </c>
      <c r="Q59" s="146" t="s">
        <v>760</v>
      </c>
      <c r="R59" s="146" t="s">
        <v>72</v>
      </c>
      <c r="S59" s="146" t="s">
        <v>72</v>
      </c>
      <c r="T59" s="146" t="s">
        <v>72</v>
      </c>
      <c r="U59" s="146" t="s">
        <v>72</v>
      </c>
      <c r="V59" s="146" t="s">
        <v>72</v>
      </c>
      <c r="W59" s="146" t="s">
        <v>72</v>
      </c>
      <c r="X59" s="146" t="s">
        <v>72</v>
      </c>
      <c r="Y59" s="146" t="s">
        <v>72</v>
      </c>
      <c r="Z59" s="146" t="s">
        <v>72</v>
      </c>
      <c r="AA59" s="146" t="s">
        <v>72</v>
      </c>
      <c r="AB59" s="146" t="s">
        <v>72</v>
      </c>
      <c r="AC59" s="146" t="s">
        <v>72</v>
      </c>
      <c r="AD59" s="146" t="s">
        <v>72</v>
      </c>
      <c r="AE59" s="146" t="s">
        <v>72</v>
      </c>
      <c r="AF59" s="146" t="s">
        <v>72</v>
      </c>
      <c r="AG59" s="146" t="s">
        <v>72</v>
      </c>
      <c r="AH59" s="146" t="s">
        <v>72</v>
      </c>
      <c r="AI59" s="146" t="s">
        <v>72</v>
      </c>
      <c r="AJ59" s="146" t="s">
        <v>72</v>
      </c>
      <c r="AK59" s="146" t="s">
        <v>72</v>
      </c>
      <c r="AL59" s="146" t="s">
        <v>72</v>
      </c>
      <c r="AM59" s="146" t="s">
        <v>72</v>
      </c>
      <c r="AN59" s="146" t="s">
        <v>761</v>
      </c>
      <c r="AO59" s="146" t="s">
        <v>762</v>
      </c>
      <c r="AP59" s="146" t="s">
        <v>67</v>
      </c>
      <c r="AQ59" s="146" t="s">
        <v>72</v>
      </c>
      <c r="AR59" s="146" t="s">
        <v>72</v>
      </c>
      <c r="AS59" s="146" t="s">
        <v>72</v>
      </c>
      <c r="AT59" s="28">
        <f t="shared" si="14"/>
        <v>13.743184</v>
      </c>
      <c r="AU59" s="153" t="str">
        <f t="shared" si="15"/>
        <v>2398.00</v>
      </c>
      <c r="AV59" s="153" t="str">
        <f t="shared" si="16"/>
        <v>116</v>
      </c>
      <c r="AW59" s="153" t="str">
        <f t="shared" si="17"/>
        <v>18</v>
      </c>
      <c r="AX59" s="153" t="str">
        <f t="shared" si="18"/>
        <v>0</v>
      </c>
      <c r="AY59" s="155">
        <v>13.5341</v>
      </c>
      <c r="AZ59" s="156">
        <v>2187</v>
      </c>
      <c r="BA59" s="28">
        <f t="shared" si="8"/>
        <v>1.54486814786355</v>
      </c>
      <c r="BB59" s="28">
        <f t="shared" si="9"/>
        <v>22.9080932784636</v>
      </c>
      <c r="BC59" s="29">
        <f t="shared" si="11"/>
        <v>348.215517241379</v>
      </c>
      <c r="BD59" s="36">
        <f t="shared" si="12"/>
        <v>23.1724137931034</v>
      </c>
      <c r="BE59" s="29">
        <f t="shared" si="13"/>
        <v>5.73110258548791</v>
      </c>
      <c r="BF59" s="29">
        <f t="shared" si="10"/>
        <v>118.475724137931</v>
      </c>
    </row>
    <row r="60" spans="1:58">
      <c r="A60" s="42">
        <v>1</v>
      </c>
      <c r="B60" s="42">
        <v>1131</v>
      </c>
      <c r="C60" s="146" t="s">
        <v>763</v>
      </c>
      <c r="D60" s="149">
        <v>106</v>
      </c>
      <c r="E60" s="146" t="s">
        <v>62</v>
      </c>
      <c r="F60" s="146" t="s">
        <v>764</v>
      </c>
      <c r="G60" s="146" t="s">
        <v>765</v>
      </c>
      <c r="H60" s="146" t="s">
        <v>766</v>
      </c>
      <c r="I60" s="146" t="s">
        <v>767</v>
      </c>
      <c r="J60" s="146" t="s">
        <v>121</v>
      </c>
      <c r="K60" s="146" t="s">
        <v>62</v>
      </c>
      <c r="L60" s="146" t="s">
        <v>62</v>
      </c>
      <c r="M60" s="146" t="s">
        <v>67</v>
      </c>
      <c r="N60" s="146" t="s">
        <v>768</v>
      </c>
      <c r="O60" s="146" t="s">
        <v>769</v>
      </c>
      <c r="P60" s="146" t="s">
        <v>770</v>
      </c>
      <c r="Q60" s="146" t="s">
        <v>771</v>
      </c>
      <c r="R60" s="146" t="s">
        <v>72</v>
      </c>
      <c r="S60" s="146" t="s">
        <v>72</v>
      </c>
      <c r="T60" s="146" t="s">
        <v>72</v>
      </c>
      <c r="U60" s="146" t="s">
        <v>72</v>
      </c>
      <c r="V60" s="146" t="s">
        <v>772</v>
      </c>
      <c r="W60" s="146" t="s">
        <v>773</v>
      </c>
      <c r="X60" s="146" t="s">
        <v>772</v>
      </c>
      <c r="Y60" s="146" t="s">
        <v>773</v>
      </c>
      <c r="Z60" s="146" t="s">
        <v>72</v>
      </c>
      <c r="AA60" s="146" t="s">
        <v>72</v>
      </c>
      <c r="AB60" s="146" t="s">
        <v>774</v>
      </c>
      <c r="AC60" s="146" t="s">
        <v>775</v>
      </c>
      <c r="AD60" s="146" t="s">
        <v>774</v>
      </c>
      <c r="AE60" s="146" t="s">
        <v>775</v>
      </c>
      <c r="AF60" s="146" t="s">
        <v>72</v>
      </c>
      <c r="AG60" s="146" t="s">
        <v>72</v>
      </c>
      <c r="AH60" s="146" t="s">
        <v>776</v>
      </c>
      <c r="AI60" s="146" t="s">
        <v>777</v>
      </c>
      <c r="AJ60" s="146" t="s">
        <v>92</v>
      </c>
      <c r="AK60" s="146" t="s">
        <v>92</v>
      </c>
      <c r="AL60" s="146" t="s">
        <v>72</v>
      </c>
      <c r="AM60" s="146" t="s">
        <v>72</v>
      </c>
      <c r="AN60" s="146" t="s">
        <v>320</v>
      </c>
      <c r="AO60" s="146" t="s">
        <v>778</v>
      </c>
      <c r="AP60" s="146" t="s">
        <v>62</v>
      </c>
      <c r="AQ60" s="146" t="s">
        <v>72</v>
      </c>
      <c r="AR60" s="146" t="s">
        <v>72</v>
      </c>
      <c r="AS60" s="146" t="s">
        <v>72</v>
      </c>
      <c r="AT60" s="28">
        <f t="shared" si="14"/>
        <v>30.02616442</v>
      </c>
      <c r="AU60" s="153" t="str">
        <f t="shared" si="15"/>
        <v>6219.00</v>
      </c>
      <c r="AV60" s="153" t="str">
        <f t="shared" si="16"/>
        <v>172</v>
      </c>
      <c r="AW60" s="153" t="str">
        <f t="shared" si="17"/>
        <v>47</v>
      </c>
      <c r="AX60" s="153" t="str">
        <f t="shared" si="18"/>
        <v>2</v>
      </c>
      <c r="AY60" s="155">
        <v>30.248344</v>
      </c>
      <c r="AZ60" s="156">
        <v>5578</v>
      </c>
      <c r="BA60" s="28">
        <f t="shared" si="8"/>
        <v>-0.734518160729709</v>
      </c>
      <c r="BB60" s="28">
        <f t="shared" si="9"/>
        <v>-11.1509501613482</v>
      </c>
      <c r="BC60" s="29">
        <f t="shared" si="11"/>
        <v>536.005813953488</v>
      </c>
      <c r="BD60" s="36">
        <f t="shared" si="12"/>
        <v>28.8139534883721</v>
      </c>
      <c r="BE60" s="29">
        <f t="shared" si="13"/>
        <v>4.82813385110146</v>
      </c>
      <c r="BF60" s="29">
        <f t="shared" si="10"/>
        <v>174.570723372093</v>
      </c>
    </row>
    <row r="61" ht="27" spans="1:58">
      <c r="A61" s="42">
        <v>2</v>
      </c>
      <c r="B61" s="42">
        <v>1018</v>
      </c>
      <c r="C61" s="148" t="s">
        <v>779</v>
      </c>
      <c r="D61" s="149">
        <v>47</v>
      </c>
      <c r="E61" s="146" t="s">
        <v>62</v>
      </c>
      <c r="F61" s="146" t="s">
        <v>780</v>
      </c>
      <c r="G61" s="146" t="s">
        <v>781</v>
      </c>
      <c r="H61" s="146" t="s">
        <v>782</v>
      </c>
      <c r="I61" s="146" t="s">
        <v>783</v>
      </c>
      <c r="J61" s="146" t="s">
        <v>62</v>
      </c>
      <c r="K61" s="146" t="s">
        <v>67</v>
      </c>
      <c r="L61" s="146" t="s">
        <v>67</v>
      </c>
      <c r="M61" s="146" t="s">
        <v>67</v>
      </c>
      <c r="N61" s="146" t="s">
        <v>784</v>
      </c>
      <c r="O61" s="146" t="s">
        <v>785</v>
      </c>
      <c r="P61" s="146" t="s">
        <v>786</v>
      </c>
      <c r="Q61" s="146" t="s">
        <v>787</v>
      </c>
      <c r="R61" s="146" t="s">
        <v>72</v>
      </c>
      <c r="S61" s="146" t="s">
        <v>72</v>
      </c>
      <c r="T61" s="146" t="s">
        <v>788</v>
      </c>
      <c r="U61" s="146" t="s">
        <v>789</v>
      </c>
      <c r="V61" s="146" t="s">
        <v>72</v>
      </c>
      <c r="W61" s="146" t="s">
        <v>72</v>
      </c>
      <c r="X61" s="146" t="s">
        <v>72</v>
      </c>
      <c r="Y61" s="146" t="s">
        <v>72</v>
      </c>
      <c r="Z61" s="146" t="s">
        <v>72</v>
      </c>
      <c r="AA61" s="146" t="s">
        <v>72</v>
      </c>
      <c r="AB61" s="146" t="s">
        <v>72</v>
      </c>
      <c r="AC61" s="146" t="s">
        <v>72</v>
      </c>
      <c r="AD61" s="146" t="s">
        <v>72</v>
      </c>
      <c r="AE61" s="146" t="s">
        <v>72</v>
      </c>
      <c r="AF61" s="146" t="s">
        <v>72</v>
      </c>
      <c r="AG61" s="146" t="s">
        <v>72</v>
      </c>
      <c r="AH61" s="146" t="s">
        <v>72</v>
      </c>
      <c r="AI61" s="146" t="s">
        <v>72</v>
      </c>
      <c r="AJ61" s="146" t="s">
        <v>92</v>
      </c>
      <c r="AK61" s="146" t="s">
        <v>92</v>
      </c>
      <c r="AL61" s="146" t="s">
        <v>72</v>
      </c>
      <c r="AM61" s="146" t="s">
        <v>72</v>
      </c>
      <c r="AN61" s="146" t="s">
        <v>72</v>
      </c>
      <c r="AO61" s="146" t="s">
        <v>72</v>
      </c>
      <c r="AP61" s="146" t="s">
        <v>67</v>
      </c>
      <c r="AQ61" s="146" t="s">
        <v>72</v>
      </c>
      <c r="AR61" s="146" t="s">
        <v>72</v>
      </c>
      <c r="AS61" s="146" t="s">
        <v>72</v>
      </c>
      <c r="AT61" s="28">
        <f t="shared" si="14"/>
        <v>73.1655509</v>
      </c>
      <c r="AU61" s="153" t="str">
        <f t="shared" si="15"/>
        <v>13539.74</v>
      </c>
      <c r="AV61" s="153" t="str">
        <f t="shared" si="16"/>
        <v>676</v>
      </c>
      <c r="AW61" s="153" t="str">
        <f t="shared" si="17"/>
        <v>71</v>
      </c>
      <c r="AX61" s="153" t="str">
        <f t="shared" si="18"/>
        <v>1</v>
      </c>
      <c r="AY61" s="155">
        <v>52.9315</v>
      </c>
      <c r="AZ61" s="156">
        <v>6625</v>
      </c>
      <c r="BA61" s="28">
        <f t="shared" si="8"/>
        <v>38.2268609429168</v>
      </c>
      <c r="BB61" s="28">
        <f t="shared" si="9"/>
        <v>-11.9849056603774</v>
      </c>
      <c r="BC61" s="29">
        <f t="shared" si="11"/>
        <v>346.502218934911</v>
      </c>
      <c r="BD61" s="36">
        <f t="shared" si="12"/>
        <v>8.62573964497041</v>
      </c>
      <c r="BE61" s="29">
        <f t="shared" si="13"/>
        <v>5.40376335882373</v>
      </c>
      <c r="BF61" s="29">
        <f t="shared" si="10"/>
        <v>108.233063461538</v>
      </c>
    </row>
    <row r="62" spans="1:58">
      <c r="A62" s="42">
        <v>2</v>
      </c>
      <c r="B62" s="42">
        <v>1014</v>
      </c>
      <c r="C62" s="148" t="s">
        <v>790</v>
      </c>
      <c r="D62" s="149">
        <v>85</v>
      </c>
      <c r="E62" s="146" t="s">
        <v>62</v>
      </c>
      <c r="F62" s="146" t="s">
        <v>92</v>
      </c>
      <c r="G62" s="146" t="s">
        <v>92</v>
      </c>
      <c r="H62" s="146" t="s">
        <v>92</v>
      </c>
      <c r="I62" s="146" t="s">
        <v>92</v>
      </c>
      <c r="J62" s="146" t="s">
        <v>92</v>
      </c>
      <c r="K62" s="146" t="s">
        <v>92</v>
      </c>
      <c r="L62" s="146" t="s">
        <v>92</v>
      </c>
      <c r="M62" s="146" t="s">
        <v>92</v>
      </c>
      <c r="N62" s="146" t="s">
        <v>92</v>
      </c>
      <c r="O62" s="146" t="s">
        <v>92</v>
      </c>
      <c r="P62" s="146" t="s">
        <v>92</v>
      </c>
      <c r="Q62" s="146" t="s">
        <v>92</v>
      </c>
      <c r="R62" s="146" t="s">
        <v>92</v>
      </c>
      <c r="S62" s="146" t="s">
        <v>92</v>
      </c>
      <c r="T62" s="146" t="s">
        <v>92</v>
      </c>
      <c r="U62" s="146" t="s">
        <v>92</v>
      </c>
      <c r="V62" s="146" t="s">
        <v>92</v>
      </c>
      <c r="W62" s="146" t="s">
        <v>92</v>
      </c>
      <c r="X62" s="146" t="s">
        <v>92</v>
      </c>
      <c r="Y62" s="146" t="s">
        <v>92</v>
      </c>
      <c r="Z62" s="146" t="s">
        <v>92</v>
      </c>
      <c r="AA62" s="146" t="s">
        <v>92</v>
      </c>
      <c r="AB62" s="146" t="s">
        <v>92</v>
      </c>
      <c r="AC62" s="146" t="s">
        <v>92</v>
      </c>
      <c r="AD62" s="146" t="s">
        <v>92</v>
      </c>
      <c r="AE62" s="146" t="s">
        <v>92</v>
      </c>
      <c r="AF62" s="146" t="s">
        <v>92</v>
      </c>
      <c r="AG62" s="146" t="s">
        <v>92</v>
      </c>
      <c r="AH62" s="146" t="s">
        <v>92</v>
      </c>
      <c r="AI62" s="146" t="s">
        <v>92</v>
      </c>
      <c r="AJ62" s="146" t="s">
        <v>92</v>
      </c>
      <c r="AK62" s="146" t="s">
        <v>92</v>
      </c>
      <c r="AL62" s="146" t="s">
        <v>92</v>
      </c>
      <c r="AM62" s="146" t="s">
        <v>92</v>
      </c>
      <c r="AN62" s="146" t="s">
        <v>92</v>
      </c>
      <c r="AO62" s="146" t="s">
        <v>92</v>
      </c>
      <c r="AP62" s="146" t="s">
        <v>92</v>
      </c>
      <c r="AQ62" s="146" t="s">
        <v>92</v>
      </c>
      <c r="AR62" s="146" t="s">
        <v>92</v>
      </c>
      <c r="AS62" s="146" t="s">
        <v>92</v>
      </c>
      <c r="AT62" s="28">
        <v>0</v>
      </c>
      <c r="AU62" s="153" t="str">
        <f t="shared" si="15"/>
        <v/>
      </c>
      <c r="AV62" s="153" t="str">
        <f t="shared" si="16"/>
        <v/>
      </c>
      <c r="AW62" s="153" t="str">
        <f t="shared" si="17"/>
        <v/>
      </c>
      <c r="AX62" s="153" t="str">
        <f t="shared" si="18"/>
        <v/>
      </c>
      <c r="AY62" s="155"/>
      <c r="AZ62" s="156"/>
      <c r="BA62" s="28"/>
      <c r="BB62" s="28"/>
      <c r="BC62" s="29">
        <v>0</v>
      </c>
      <c r="BD62" s="36">
        <v>0</v>
      </c>
      <c r="BE62" s="29">
        <v>0</v>
      </c>
      <c r="BF62" s="29"/>
    </row>
    <row r="63" spans="1:58">
      <c r="A63" s="42">
        <v>3</v>
      </c>
      <c r="B63" s="42">
        <v>1042</v>
      </c>
      <c r="C63" s="146" t="s">
        <v>791</v>
      </c>
      <c r="D63" s="149">
        <v>76</v>
      </c>
      <c r="E63" s="146" t="s">
        <v>62</v>
      </c>
      <c r="F63" s="146" t="s">
        <v>792</v>
      </c>
      <c r="G63" s="146" t="s">
        <v>793</v>
      </c>
      <c r="H63" s="146" t="s">
        <v>794</v>
      </c>
      <c r="I63" s="146" t="s">
        <v>97</v>
      </c>
      <c r="J63" s="146" t="s">
        <v>67</v>
      </c>
      <c r="K63" s="146" t="s">
        <v>67</v>
      </c>
      <c r="L63" s="146" t="s">
        <v>67</v>
      </c>
      <c r="M63" s="146" t="s">
        <v>67</v>
      </c>
      <c r="N63" s="146" t="s">
        <v>795</v>
      </c>
      <c r="O63" s="146" t="s">
        <v>796</v>
      </c>
      <c r="P63" s="146" t="s">
        <v>797</v>
      </c>
      <c r="Q63" s="146" t="s">
        <v>798</v>
      </c>
      <c r="R63" s="146" t="s">
        <v>72</v>
      </c>
      <c r="S63" s="146" t="s">
        <v>72</v>
      </c>
      <c r="T63" s="146" t="s">
        <v>72</v>
      </c>
      <c r="U63" s="146" t="s">
        <v>72</v>
      </c>
      <c r="V63" s="146" t="s">
        <v>72</v>
      </c>
      <c r="W63" s="146" t="s">
        <v>72</v>
      </c>
      <c r="X63" s="146" t="s">
        <v>72</v>
      </c>
      <c r="Y63" s="146" t="s">
        <v>72</v>
      </c>
      <c r="Z63" s="146" t="s">
        <v>72</v>
      </c>
      <c r="AA63" s="146" t="s">
        <v>72</v>
      </c>
      <c r="AB63" s="146" t="s">
        <v>72</v>
      </c>
      <c r="AC63" s="146" t="s">
        <v>72</v>
      </c>
      <c r="AD63" s="146" t="s">
        <v>72</v>
      </c>
      <c r="AE63" s="146" t="s">
        <v>72</v>
      </c>
      <c r="AF63" s="146" t="s">
        <v>72</v>
      </c>
      <c r="AG63" s="146" t="s">
        <v>72</v>
      </c>
      <c r="AH63" s="146" t="s">
        <v>799</v>
      </c>
      <c r="AI63" s="146" t="s">
        <v>800</v>
      </c>
      <c r="AJ63" s="146" t="s">
        <v>72</v>
      </c>
      <c r="AK63" s="146" t="s">
        <v>72</v>
      </c>
      <c r="AL63" s="146" t="s">
        <v>72</v>
      </c>
      <c r="AM63" s="146" t="s">
        <v>72</v>
      </c>
      <c r="AN63" s="146" t="s">
        <v>801</v>
      </c>
      <c r="AO63" s="146" t="s">
        <v>802</v>
      </c>
      <c r="AP63" s="146" t="s">
        <v>67</v>
      </c>
      <c r="AQ63" s="146" t="s">
        <v>72</v>
      </c>
      <c r="AR63" s="146" t="s">
        <v>72</v>
      </c>
      <c r="AS63" s="146" t="s">
        <v>72</v>
      </c>
      <c r="AT63" s="28">
        <f t="shared" ref="AT63:AT93" si="19">N63*0.000288+T63*0.00129971+V63*0.001074122+AB63*0.001253106+AH63*0.0017143+AN63</f>
        <v>13.650729</v>
      </c>
      <c r="AU63" s="153" t="str">
        <f t="shared" si="15"/>
        <v>1400.00</v>
      </c>
      <c r="AV63" s="153" t="str">
        <f t="shared" si="16"/>
        <v>83</v>
      </c>
      <c r="AW63" s="153" t="str">
        <f t="shared" si="17"/>
        <v>18</v>
      </c>
      <c r="AX63" s="153" t="str">
        <f t="shared" si="18"/>
        <v>0</v>
      </c>
      <c r="AY63" s="155">
        <v>15.6991</v>
      </c>
      <c r="AZ63" s="156">
        <v>1478</v>
      </c>
      <c r="BA63" s="28">
        <f t="shared" si="8"/>
        <v>-13.0476970017389</v>
      </c>
      <c r="BB63" s="28">
        <f t="shared" si="9"/>
        <v>-24.9458728010825</v>
      </c>
      <c r="BC63" s="29">
        <f>N63/H63</f>
        <v>533.951807228916</v>
      </c>
      <c r="BD63" s="36">
        <f>P63/H63</f>
        <v>13.3650602409639</v>
      </c>
      <c r="BE63" s="29">
        <f>AT63*1000/G63</f>
        <v>9.75052071428571</v>
      </c>
      <c r="BF63" s="29">
        <f t="shared" si="10"/>
        <v>164.466614457831</v>
      </c>
    </row>
    <row r="64" ht="27" spans="1:58">
      <c r="A64" s="42">
        <v>9</v>
      </c>
      <c r="B64" s="42">
        <v>1015</v>
      </c>
      <c r="C64" s="146" t="s">
        <v>803</v>
      </c>
      <c r="D64" s="149">
        <v>84</v>
      </c>
      <c r="E64" s="146" t="s">
        <v>62</v>
      </c>
      <c r="F64" s="146" t="s">
        <v>804</v>
      </c>
      <c r="G64" s="146" t="s">
        <v>805</v>
      </c>
      <c r="H64" s="146" t="s">
        <v>806</v>
      </c>
      <c r="I64" s="146" t="s">
        <v>807</v>
      </c>
      <c r="J64" s="146" t="s">
        <v>514</v>
      </c>
      <c r="K64" s="146" t="s">
        <v>808</v>
      </c>
      <c r="L64" s="146" t="s">
        <v>121</v>
      </c>
      <c r="M64" s="146" t="s">
        <v>67</v>
      </c>
      <c r="N64" s="146" t="s">
        <v>809</v>
      </c>
      <c r="O64" s="146" t="s">
        <v>810</v>
      </c>
      <c r="P64" s="146" t="s">
        <v>811</v>
      </c>
      <c r="Q64" s="146" t="s">
        <v>812</v>
      </c>
      <c r="R64" s="146" t="s">
        <v>72</v>
      </c>
      <c r="S64" s="146" t="s">
        <v>72</v>
      </c>
      <c r="T64" s="146" t="s">
        <v>813</v>
      </c>
      <c r="U64" s="146" t="s">
        <v>814</v>
      </c>
      <c r="V64" s="146" t="s">
        <v>815</v>
      </c>
      <c r="W64" s="146" t="s">
        <v>816</v>
      </c>
      <c r="X64" s="146" t="s">
        <v>815</v>
      </c>
      <c r="Y64" s="146" t="s">
        <v>816</v>
      </c>
      <c r="Z64" s="146" t="s">
        <v>72</v>
      </c>
      <c r="AA64" s="146" t="s">
        <v>72</v>
      </c>
      <c r="AB64" s="146" t="s">
        <v>817</v>
      </c>
      <c r="AC64" s="146" t="s">
        <v>818</v>
      </c>
      <c r="AD64" s="146" t="s">
        <v>817</v>
      </c>
      <c r="AE64" s="146" t="s">
        <v>818</v>
      </c>
      <c r="AF64" s="146" t="s">
        <v>72</v>
      </c>
      <c r="AG64" s="146" t="s">
        <v>72</v>
      </c>
      <c r="AH64" s="146" t="s">
        <v>819</v>
      </c>
      <c r="AI64" s="146" t="s">
        <v>820</v>
      </c>
      <c r="AJ64" s="146" t="s">
        <v>72</v>
      </c>
      <c r="AK64" s="146" t="s">
        <v>72</v>
      </c>
      <c r="AL64" s="146" t="s">
        <v>72</v>
      </c>
      <c r="AM64" s="146" t="s">
        <v>72</v>
      </c>
      <c r="AN64" s="146" t="s">
        <v>72</v>
      </c>
      <c r="AO64" s="146" t="s">
        <v>72</v>
      </c>
      <c r="AP64" s="146" t="s">
        <v>62</v>
      </c>
      <c r="AQ64" s="146" t="s">
        <v>72</v>
      </c>
      <c r="AR64" s="146" t="s">
        <v>72</v>
      </c>
      <c r="AS64" s="146" t="s">
        <v>72</v>
      </c>
      <c r="AT64" s="28">
        <f t="shared" si="19"/>
        <v>178.9386799822</v>
      </c>
      <c r="AU64" s="153" t="str">
        <f t="shared" si="15"/>
        <v>11733.01</v>
      </c>
      <c r="AV64" s="153" t="str">
        <f t="shared" si="16"/>
        <v>165</v>
      </c>
      <c r="AW64" s="153" t="str">
        <f t="shared" si="17"/>
        <v>109</v>
      </c>
      <c r="AX64" s="153" t="str">
        <f t="shared" si="18"/>
        <v>7</v>
      </c>
      <c r="AY64" s="155">
        <v>184.7997</v>
      </c>
      <c r="AZ64" s="156">
        <v>9703</v>
      </c>
      <c r="BA64" s="28">
        <f t="shared" si="8"/>
        <v>-3.17155277730428</v>
      </c>
      <c r="BB64" s="28">
        <f t="shared" si="9"/>
        <v>108.265484901577</v>
      </c>
      <c r="BC64" s="29">
        <f>N64/H64</f>
        <v>3384.66060606061</v>
      </c>
      <c r="BD64" s="36">
        <f>P64/H64</f>
        <v>122.472727272727</v>
      </c>
      <c r="BE64" s="29">
        <f>AT64*1000/G64</f>
        <v>15.2508759459167</v>
      </c>
      <c r="BF64" s="29">
        <f t="shared" si="10"/>
        <v>1084.47684837697</v>
      </c>
    </row>
    <row r="65" ht="27" spans="1:58">
      <c r="A65" s="42">
        <v>3</v>
      </c>
      <c r="B65" s="42">
        <v>1018</v>
      </c>
      <c r="C65" s="146" t="s">
        <v>821</v>
      </c>
      <c r="D65" s="149">
        <v>61</v>
      </c>
      <c r="E65" s="146" t="s">
        <v>62</v>
      </c>
      <c r="F65" s="146" t="s">
        <v>822</v>
      </c>
      <c r="G65" s="146" t="s">
        <v>823</v>
      </c>
      <c r="H65" s="146" t="s">
        <v>824</v>
      </c>
      <c r="I65" s="146" t="s">
        <v>825</v>
      </c>
      <c r="J65" s="146" t="s">
        <v>67</v>
      </c>
      <c r="K65" s="146" t="s">
        <v>67</v>
      </c>
      <c r="L65" s="146" t="s">
        <v>67</v>
      </c>
      <c r="M65" s="146" t="s">
        <v>67</v>
      </c>
      <c r="N65" s="146" t="s">
        <v>826</v>
      </c>
      <c r="O65" s="146" t="s">
        <v>827</v>
      </c>
      <c r="P65" s="146" t="s">
        <v>828</v>
      </c>
      <c r="Q65" s="146" t="s">
        <v>829</v>
      </c>
      <c r="R65" s="146" t="s">
        <v>72</v>
      </c>
      <c r="S65" s="146" t="s">
        <v>72</v>
      </c>
      <c r="T65" s="146" t="s">
        <v>830</v>
      </c>
      <c r="U65" s="146" t="s">
        <v>831</v>
      </c>
      <c r="V65" s="146" t="s">
        <v>72</v>
      </c>
      <c r="W65" s="146" t="s">
        <v>72</v>
      </c>
      <c r="X65" s="146" t="s">
        <v>72</v>
      </c>
      <c r="Y65" s="146" t="s">
        <v>72</v>
      </c>
      <c r="Z65" s="146" t="s">
        <v>72</v>
      </c>
      <c r="AA65" s="146" t="s">
        <v>72</v>
      </c>
      <c r="AB65" s="146" t="s">
        <v>72</v>
      </c>
      <c r="AC65" s="146" t="s">
        <v>72</v>
      </c>
      <c r="AD65" s="146" t="s">
        <v>72</v>
      </c>
      <c r="AE65" s="146" t="s">
        <v>72</v>
      </c>
      <c r="AF65" s="146" t="s">
        <v>72</v>
      </c>
      <c r="AG65" s="146" t="s">
        <v>72</v>
      </c>
      <c r="AH65" s="146" t="s">
        <v>72</v>
      </c>
      <c r="AI65" s="146" t="s">
        <v>72</v>
      </c>
      <c r="AJ65" s="146" t="s">
        <v>92</v>
      </c>
      <c r="AK65" s="146" t="s">
        <v>92</v>
      </c>
      <c r="AL65" s="146" t="s">
        <v>72</v>
      </c>
      <c r="AM65" s="146" t="s">
        <v>72</v>
      </c>
      <c r="AN65" s="146" t="s">
        <v>72</v>
      </c>
      <c r="AO65" s="146" t="s">
        <v>72</v>
      </c>
      <c r="AP65" s="146" t="s">
        <v>67</v>
      </c>
      <c r="AQ65" s="146" t="s">
        <v>72</v>
      </c>
      <c r="AR65" s="146" t="s">
        <v>72</v>
      </c>
      <c r="AS65" s="146" t="s">
        <v>72</v>
      </c>
      <c r="AT65" s="28">
        <f t="shared" si="19"/>
        <v>34.1729963</v>
      </c>
      <c r="AU65" s="153" t="str">
        <f t="shared" si="15"/>
        <v>5503.63</v>
      </c>
      <c r="AV65" s="153" t="str">
        <f t="shared" si="16"/>
        <v>286</v>
      </c>
      <c r="AW65" s="153" t="str">
        <f t="shared" si="17"/>
        <v>29</v>
      </c>
      <c r="AX65" s="153" t="str">
        <f t="shared" si="18"/>
        <v>0</v>
      </c>
      <c r="AY65" s="155">
        <v>30.5137</v>
      </c>
      <c r="AZ65" s="156">
        <v>5567</v>
      </c>
      <c r="BA65" s="28">
        <f t="shared" si="8"/>
        <v>11.9923060789088</v>
      </c>
      <c r="BB65" s="28">
        <f t="shared" si="9"/>
        <v>-13.2207652236393</v>
      </c>
      <c r="BC65" s="29">
        <f>N65/H65</f>
        <v>327.622377622378</v>
      </c>
      <c r="BD65" s="36">
        <f>P65/H65</f>
        <v>16.8916083916084</v>
      </c>
      <c r="BE65" s="29">
        <f>AT65*1000/G65</f>
        <v>6.20917399970565</v>
      </c>
      <c r="BF65" s="29">
        <f t="shared" si="10"/>
        <v>119.486001048951</v>
      </c>
    </row>
    <row r="66" spans="1:58">
      <c r="A66" s="42">
        <v>2</v>
      </c>
      <c r="B66" s="42">
        <v>1031</v>
      </c>
      <c r="C66" s="146" t="s">
        <v>832</v>
      </c>
      <c r="D66" s="149">
        <v>24</v>
      </c>
      <c r="E66" s="146" t="s">
        <v>62</v>
      </c>
      <c r="F66" s="146" t="s">
        <v>833</v>
      </c>
      <c r="G66" s="146" t="s">
        <v>834</v>
      </c>
      <c r="H66" s="146" t="s">
        <v>252</v>
      </c>
      <c r="I66" s="146" t="s">
        <v>647</v>
      </c>
      <c r="J66" s="146" t="s">
        <v>62</v>
      </c>
      <c r="K66" s="146" t="s">
        <v>67</v>
      </c>
      <c r="L66" s="146" t="s">
        <v>62</v>
      </c>
      <c r="M66" s="146" t="s">
        <v>67</v>
      </c>
      <c r="N66" s="146" t="s">
        <v>835</v>
      </c>
      <c r="O66" s="146" t="s">
        <v>836</v>
      </c>
      <c r="P66" s="146" t="s">
        <v>837</v>
      </c>
      <c r="Q66" s="146" t="s">
        <v>838</v>
      </c>
      <c r="R66" s="146" t="s">
        <v>72</v>
      </c>
      <c r="S66" s="146" t="s">
        <v>72</v>
      </c>
      <c r="T66" s="146" t="s">
        <v>72</v>
      </c>
      <c r="U66" s="146" t="s">
        <v>72</v>
      </c>
      <c r="V66" s="146" t="s">
        <v>72</v>
      </c>
      <c r="W66" s="146" t="s">
        <v>72</v>
      </c>
      <c r="X66" s="146" t="s">
        <v>72</v>
      </c>
      <c r="Y66" s="146" t="s">
        <v>72</v>
      </c>
      <c r="Z66" s="146" t="s">
        <v>72</v>
      </c>
      <c r="AA66" s="146" t="s">
        <v>72</v>
      </c>
      <c r="AB66" s="146" t="s">
        <v>839</v>
      </c>
      <c r="AC66" s="146" t="s">
        <v>840</v>
      </c>
      <c r="AD66" s="146" t="s">
        <v>839</v>
      </c>
      <c r="AE66" s="146" t="s">
        <v>840</v>
      </c>
      <c r="AF66" s="146" t="s">
        <v>72</v>
      </c>
      <c r="AG66" s="146" t="s">
        <v>72</v>
      </c>
      <c r="AH66" s="146" t="s">
        <v>728</v>
      </c>
      <c r="AI66" s="146" t="s">
        <v>762</v>
      </c>
      <c r="AJ66" s="146" t="s">
        <v>92</v>
      </c>
      <c r="AK66" s="146" t="s">
        <v>92</v>
      </c>
      <c r="AL66" s="146" t="s">
        <v>72</v>
      </c>
      <c r="AM66" s="146" t="s">
        <v>72</v>
      </c>
      <c r="AN66" s="146" t="s">
        <v>841</v>
      </c>
      <c r="AO66" s="146" t="s">
        <v>842</v>
      </c>
      <c r="AP66" s="146" t="s">
        <v>67</v>
      </c>
      <c r="AQ66" s="146" t="s">
        <v>72</v>
      </c>
      <c r="AR66" s="146" t="s">
        <v>72</v>
      </c>
      <c r="AS66" s="146" t="s">
        <v>72</v>
      </c>
      <c r="AT66" s="28">
        <f t="shared" si="19"/>
        <v>42.23314935768</v>
      </c>
      <c r="AU66" s="153" t="str">
        <f t="shared" si="15"/>
        <v>7856.00</v>
      </c>
      <c r="AV66" s="153" t="str">
        <f t="shared" si="16"/>
        <v>418</v>
      </c>
      <c r="AW66" s="153" t="str">
        <f t="shared" si="17"/>
        <v>72</v>
      </c>
      <c r="AX66" s="153" t="str">
        <f t="shared" si="18"/>
        <v>1</v>
      </c>
      <c r="AY66" s="155">
        <v>39.458399</v>
      </c>
      <c r="AZ66" s="156">
        <v>5990</v>
      </c>
      <c r="BA66" s="28">
        <f t="shared" si="8"/>
        <v>7.03209057640683</v>
      </c>
      <c r="BB66" s="28">
        <f t="shared" si="9"/>
        <v>2.00333889816361</v>
      </c>
      <c r="BC66" s="29">
        <f>N66/H66</f>
        <v>306.203349282297</v>
      </c>
      <c r="BD66" s="36">
        <f>P66/H66</f>
        <v>14.6172248803828</v>
      </c>
      <c r="BE66" s="29">
        <f>AT66*1000/G66</f>
        <v>5.37591005062118</v>
      </c>
      <c r="BF66" s="29">
        <f t="shared" si="10"/>
        <v>101.036242482488</v>
      </c>
    </row>
    <row r="67" ht="27" spans="1:58">
      <c r="A67" s="42">
        <v>9</v>
      </c>
      <c r="B67" s="42">
        <v>1018</v>
      </c>
      <c r="C67" s="148" t="s">
        <v>843</v>
      </c>
      <c r="D67" s="149">
        <v>108</v>
      </c>
      <c r="E67" s="146" t="s">
        <v>62</v>
      </c>
      <c r="F67" s="146" t="s">
        <v>844</v>
      </c>
      <c r="G67" s="146" t="s">
        <v>845</v>
      </c>
      <c r="H67" s="146" t="s">
        <v>846</v>
      </c>
      <c r="I67" s="146" t="s">
        <v>825</v>
      </c>
      <c r="J67" s="146" t="s">
        <v>206</v>
      </c>
      <c r="K67" s="146" t="s">
        <v>369</v>
      </c>
      <c r="L67" s="146" t="s">
        <v>62</v>
      </c>
      <c r="M67" s="146" t="s">
        <v>67</v>
      </c>
      <c r="N67" s="146" t="s">
        <v>847</v>
      </c>
      <c r="O67" s="146" t="s">
        <v>848</v>
      </c>
      <c r="P67" s="146" t="s">
        <v>849</v>
      </c>
      <c r="Q67" s="146" t="s">
        <v>850</v>
      </c>
      <c r="R67" s="146" t="s">
        <v>72</v>
      </c>
      <c r="S67" s="146" t="s">
        <v>72</v>
      </c>
      <c r="T67" s="146" t="s">
        <v>72</v>
      </c>
      <c r="U67" s="146" t="s">
        <v>72</v>
      </c>
      <c r="V67" s="146" t="s">
        <v>851</v>
      </c>
      <c r="W67" s="146" t="s">
        <v>852</v>
      </c>
      <c r="X67" s="146" t="s">
        <v>851</v>
      </c>
      <c r="Y67" s="146" t="s">
        <v>852</v>
      </c>
      <c r="Z67" s="146" t="s">
        <v>72</v>
      </c>
      <c r="AA67" s="146" t="s">
        <v>72</v>
      </c>
      <c r="AB67" s="146" t="s">
        <v>853</v>
      </c>
      <c r="AC67" s="146" t="s">
        <v>854</v>
      </c>
      <c r="AD67" s="146" t="s">
        <v>853</v>
      </c>
      <c r="AE67" s="146" t="s">
        <v>854</v>
      </c>
      <c r="AF67" s="146" t="s">
        <v>72</v>
      </c>
      <c r="AG67" s="146" t="s">
        <v>72</v>
      </c>
      <c r="AH67" s="146" t="s">
        <v>72</v>
      </c>
      <c r="AI67" s="146" t="s">
        <v>72</v>
      </c>
      <c r="AJ67" s="146" t="s">
        <v>72</v>
      </c>
      <c r="AK67" s="146" t="s">
        <v>72</v>
      </c>
      <c r="AL67" s="146" t="s">
        <v>72</v>
      </c>
      <c r="AM67" s="146" t="s">
        <v>72</v>
      </c>
      <c r="AN67" s="146" t="s">
        <v>72</v>
      </c>
      <c r="AO67" s="146" t="s">
        <v>72</v>
      </c>
      <c r="AP67" s="146" t="s">
        <v>67</v>
      </c>
      <c r="AQ67" s="146" t="s">
        <v>72</v>
      </c>
      <c r="AR67" s="146" t="s">
        <v>72</v>
      </c>
      <c r="AS67" s="146" t="s">
        <v>72</v>
      </c>
      <c r="AT67" s="28">
        <f t="shared" si="19"/>
        <v>44.66085822</v>
      </c>
      <c r="AU67" s="153" t="str">
        <f t="shared" si="15"/>
        <v>9625.00</v>
      </c>
      <c r="AV67" s="153" t="str">
        <f t="shared" si="16"/>
        <v>239</v>
      </c>
      <c r="AW67" s="153" t="str">
        <f t="shared" si="17"/>
        <v>29</v>
      </c>
      <c r="AX67" s="153" t="str">
        <f t="shared" si="18"/>
        <v>4</v>
      </c>
      <c r="AY67" s="155">
        <v>56.37505</v>
      </c>
      <c r="AZ67" s="156">
        <v>7483</v>
      </c>
      <c r="BA67" s="28">
        <f t="shared" si="8"/>
        <v>-20.7790357259107</v>
      </c>
      <c r="BB67" s="28">
        <f t="shared" si="9"/>
        <v>-27.3152478952292</v>
      </c>
      <c r="BC67" s="29">
        <f>N67/H67</f>
        <v>545.092050209205</v>
      </c>
      <c r="BD67" s="36">
        <f>P67/H67</f>
        <v>22.7573221757322</v>
      </c>
      <c r="BE67" s="29">
        <f>AT67*1000/G67</f>
        <v>4.64008916571429</v>
      </c>
      <c r="BF67" s="29">
        <f t="shared" si="10"/>
        <v>186.865515564854</v>
      </c>
    </row>
    <row r="68" spans="1:58">
      <c r="A68" s="42">
        <v>1</v>
      </c>
      <c r="B68" s="42">
        <v>1014</v>
      </c>
      <c r="C68" s="146" t="s">
        <v>855</v>
      </c>
      <c r="D68" s="149">
        <v>7</v>
      </c>
      <c r="E68" s="146" t="s">
        <v>62</v>
      </c>
      <c r="F68" s="146" t="s">
        <v>72</v>
      </c>
      <c r="G68" s="146" t="s">
        <v>72</v>
      </c>
      <c r="H68" s="146" t="s">
        <v>67</v>
      </c>
      <c r="I68" s="146" t="s">
        <v>67</v>
      </c>
      <c r="J68" s="146" t="s">
        <v>67</v>
      </c>
      <c r="K68" s="146" t="s">
        <v>67</v>
      </c>
      <c r="L68" s="146" t="s">
        <v>67</v>
      </c>
      <c r="M68" s="146" t="s">
        <v>67</v>
      </c>
      <c r="N68" s="146" t="s">
        <v>72</v>
      </c>
      <c r="O68" s="146" t="s">
        <v>72</v>
      </c>
      <c r="P68" s="146" t="s">
        <v>72</v>
      </c>
      <c r="Q68" s="146" t="s">
        <v>72</v>
      </c>
      <c r="R68" s="146" t="s">
        <v>72</v>
      </c>
      <c r="S68" s="146" t="s">
        <v>72</v>
      </c>
      <c r="T68" s="146" t="s">
        <v>72</v>
      </c>
      <c r="U68" s="146" t="s">
        <v>72</v>
      </c>
      <c r="V68" s="146" t="s">
        <v>72</v>
      </c>
      <c r="W68" s="146" t="s">
        <v>72</v>
      </c>
      <c r="X68" s="146" t="s">
        <v>72</v>
      </c>
      <c r="Y68" s="146" t="s">
        <v>72</v>
      </c>
      <c r="Z68" s="146" t="s">
        <v>72</v>
      </c>
      <c r="AA68" s="146" t="s">
        <v>72</v>
      </c>
      <c r="AB68" s="146" t="s">
        <v>72</v>
      </c>
      <c r="AC68" s="146" t="s">
        <v>72</v>
      </c>
      <c r="AD68" s="146" t="s">
        <v>72</v>
      </c>
      <c r="AE68" s="146" t="s">
        <v>72</v>
      </c>
      <c r="AF68" s="146" t="s">
        <v>72</v>
      </c>
      <c r="AG68" s="146" t="s">
        <v>72</v>
      </c>
      <c r="AH68" s="146" t="s">
        <v>72</v>
      </c>
      <c r="AI68" s="146" t="s">
        <v>72</v>
      </c>
      <c r="AJ68" s="146" t="s">
        <v>92</v>
      </c>
      <c r="AK68" s="146" t="s">
        <v>92</v>
      </c>
      <c r="AL68" s="146" t="s">
        <v>72</v>
      </c>
      <c r="AM68" s="146" t="s">
        <v>72</v>
      </c>
      <c r="AN68" s="146" t="s">
        <v>72</v>
      </c>
      <c r="AO68" s="146" t="s">
        <v>72</v>
      </c>
      <c r="AP68" s="146" t="s">
        <v>67</v>
      </c>
      <c r="AQ68" s="146" t="s">
        <v>72</v>
      </c>
      <c r="AR68" s="146" t="s">
        <v>72</v>
      </c>
      <c r="AS68" s="146" t="s">
        <v>72</v>
      </c>
      <c r="AT68" s="28">
        <f t="shared" si="19"/>
        <v>0</v>
      </c>
      <c r="AU68" s="153" t="str">
        <f t="shared" si="15"/>
        <v>0.00</v>
      </c>
      <c r="AV68" s="153" t="str">
        <f t="shared" si="16"/>
        <v>0</v>
      </c>
      <c r="AW68" s="153" t="str">
        <f t="shared" si="17"/>
        <v>0</v>
      </c>
      <c r="AX68" s="153" t="str">
        <f t="shared" si="18"/>
        <v>0</v>
      </c>
      <c r="AY68" s="155">
        <v>32.064</v>
      </c>
      <c r="AZ68" s="156">
        <v>11204</v>
      </c>
      <c r="BA68" s="28">
        <f t="shared" si="8"/>
        <v>-100</v>
      </c>
      <c r="BB68" s="28">
        <f t="shared" si="9"/>
        <v>-100</v>
      </c>
      <c r="BC68" s="29">
        <v>0</v>
      </c>
      <c r="BD68" s="36">
        <v>0</v>
      </c>
      <c r="BE68" s="29">
        <v>0</v>
      </c>
      <c r="BF68" s="29">
        <v>0</v>
      </c>
    </row>
    <row r="69" spans="1:58">
      <c r="A69" s="42">
        <v>2</v>
      </c>
      <c r="B69" s="42">
        <v>1011</v>
      </c>
      <c r="C69" s="146" t="s">
        <v>856</v>
      </c>
      <c r="D69" s="149">
        <v>107</v>
      </c>
      <c r="E69" s="146" t="s">
        <v>62</v>
      </c>
      <c r="F69" s="146" t="s">
        <v>857</v>
      </c>
      <c r="G69" s="146" t="s">
        <v>858</v>
      </c>
      <c r="H69" s="146" t="s">
        <v>859</v>
      </c>
      <c r="I69" s="146" t="s">
        <v>860</v>
      </c>
      <c r="J69" s="146" t="s">
        <v>62</v>
      </c>
      <c r="K69" s="146" t="s">
        <v>62</v>
      </c>
      <c r="L69" s="146" t="s">
        <v>67</v>
      </c>
      <c r="M69" s="146" t="s">
        <v>67</v>
      </c>
      <c r="N69" s="146" t="s">
        <v>861</v>
      </c>
      <c r="O69" s="146" t="s">
        <v>862</v>
      </c>
      <c r="P69" s="146" t="s">
        <v>863</v>
      </c>
      <c r="Q69" s="146" t="s">
        <v>864</v>
      </c>
      <c r="R69" s="146" t="s">
        <v>72</v>
      </c>
      <c r="S69" s="146" t="s">
        <v>72</v>
      </c>
      <c r="T69" s="146" t="s">
        <v>72</v>
      </c>
      <c r="U69" s="146" t="s">
        <v>72</v>
      </c>
      <c r="V69" s="146" t="s">
        <v>865</v>
      </c>
      <c r="W69" s="146" t="s">
        <v>866</v>
      </c>
      <c r="X69" s="146" t="s">
        <v>865</v>
      </c>
      <c r="Y69" s="146" t="s">
        <v>866</v>
      </c>
      <c r="Z69" s="146" t="s">
        <v>72</v>
      </c>
      <c r="AA69" s="146" t="s">
        <v>72</v>
      </c>
      <c r="AB69" s="146" t="s">
        <v>72</v>
      </c>
      <c r="AC69" s="146" t="s">
        <v>72</v>
      </c>
      <c r="AD69" s="146" t="s">
        <v>72</v>
      </c>
      <c r="AE69" s="146" t="s">
        <v>72</v>
      </c>
      <c r="AF69" s="146" t="s">
        <v>72</v>
      </c>
      <c r="AG69" s="146" t="s">
        <v>72</v>
      </c>
      <c r="AH69" s="146" t="s">
        <v>72</v>
      </c>
      <c r="AI69" s="146" t="s">
        <v>72</v>
      </c>
      <c r="AJ69" s="146" t="s">
        <v>72</v>
      </c>
      <c r="AK69" s="146" t="s">
        <v>72</v>
      </c>
      <c r="AL69" s="146" t="s">
        <v>72</v>
      </c>
      <c r="AM69" s="146" t="s">
        <v>72</v>
      </c>
      <c r="AN69" s="146" t="s">
        <v>867</v>
      </c>
      <c r="AO69" s="146" t="s">
        <v>868</v>
      </c>
      <c r="AP69" s="146" t="s">
        <v>62</v>
      </c>
      <c r="AQ69" s="146" t="s">
        <v>72</v>
      </c>
      <c r="AR69" s="146" t="s">
        <v>72</v>
      </c>
      <c r="AS69" s="146" t="s">
        <v>72</v>
      </c>
      <c r="AT69" s="28">
        <f t="shared" si="19"/>
        <v>25.04977129576</v>
      </c>
      <c r="AU69" s="153" t="str">
        <f t="shared" si="15"/>
        <v>4083.00</v>
      </c>
      <c r="AV69" s="153" t="str">
        <f t="shared" si="16"/>
        <v>80</v>
      </c>
      <c r="AW69" s="153" t="str">
        <f t="shared" si="17"/>
        <v>28</v>
      </c>
      <c r="AX69" s="153" t="str">
        <f t="shared" si="18"/>
        <v>1</v>
      </c>
      <c r="AY69" s="155">
        <v>24.7431</v>
      </c>
      <c r="AZ69" s="156">
        <v>2376</v>
      </c>
      <c r="BA69" s="28">
        <f t="shared" si="8"/>
        <v>1.23942147814947</v>
      </c>
      <c r="BB69" s="28">
        <f t="shared" si="9"/>
        <v>-18.5601851851852</v>
      </c>
      <c r="BC69" s="29">
        <f t="shared" ref="BC69:BC93" si="20">N69/H69</f>
        <v>974.1875</v>
      </c>
      <c r="BD69" s="36">
        <f t="shared" ref="BD69:BD93" si="21">P69/H69</f>
        <v>24.187625</v>
      </c>
      <c r="BE69" s="29">
        <f t="shared" ref="BE69:BE93" si="22">AT69*1000/G69</f>
        <v>6.13513869599804</v>
      </c>
      <c r="BF69" s="29">
        <f t="shared" si="10"/>
        <v>313.122141197</v>
      </c>
    </row>
    <row r="70" spans="1:58">
      <c r="A70" s="42">
        <v>3</v>
      </c>
      <c r="B70" s="42">
        <v>1111</v>
      </c>
      <c r="C70" s="146" t="s">
        <v>869</v>
      </c>
      <c r="D70" s="149">
        <v>50</v>
      </c>
      <c r="E70" s="146" t="s">
        <v>62</v>
      </c>
      <c r="F70" s="146" t="s">
        <v>870</v>
      </c>
      <c r="G70" s="146" t="s">
        <v>871</v>
      </c>
      <c r="H70" s="146" t="s">
        <v>311</v>
      </c>
      <c r="I70" s="146" t="s">
        <v>872</v>
      </c>
      <c r="J70" s="146" t="s">
        <v>67</v>
      </c>
      <c r="K70" s="146" t="s">
        <v>67</v>
      </c>
      <c r="L70" s="146" t="s">
        <v>67</v>
      </c>
      <c r="M70" s="146" t="s">
        <v>67</v>
      </c>
      <c r="N70" s="146" t="s">
        <v>873</v>
      </c>
      <c r="O70" s="146" t="s">
        <v>874</v>
      </c>
      <c r="P70" s="146" t="s">
        <v>875</v>
      </c>
      <c r="Q70" s="146" t="s">
        <v>876</v>
      </c>
      <c r="R70" s="146" t="s">
        <v>72</v>
      </c>
      <c r="S70" s="146" t="s">
        <v>72</v>
      </c>
      <c r="T70" s="146" t="s">
        <v>72</v>
      </c>
      <c r="U70" s="146" t="s">
        <v>72</v>
      </c>
      <c r="V70" s="146" t="s">
        <v>72</v>
      </c>
      <c r="W70" s="146" t="s">
        <v>72</v>
      </c>
      <c r="X70" s="146" t="s">
        <v>72</v>
      </c>
      <c r="Y70" s="146" t="s">
        <v>72</v>
      </c>
      <c r="Z70" s="146" t="s">
        <v>72</v>
      </c>
      <c r="AA70" s="146" t="s">
        <v>72</v>
      </c>
      <c r="AB70" s="146" t="s">
        <v>72</v>
      </c>
      <c r="AC70" s="146" t="s">
        <v>72</v>
      </c>
      <c r="AD70" s="146" t="s">
        <v>72</v>
      </c>
      <c r="AE70" s="146" t="s">
        <v>72</v>
      </c>
      <c r="AF70" s="146" t="s">
        <v>72</v>
      </c>
      <c r="AG70" s="146" t="s">
        <v>72</v>
      </c>
      <c r="AH70" s="146" t="s">
        <v>877</v>
      </c>
      <c r="AI70" s="146" t="s">
        <v>878</v>
      </c>
      <c r="AJ70" s="146" t="s">
        <v>92</v>
      </c>
      <c r="AK70" s="146" t="s">
        <v>92</v>
      </c>
      <c r="AL70" s="146" t="s">
        <v>72</v>
      </c>
      <c r="AM70" s="146" t="s">
        <v>72</v>
      </c>
      <c r="AN70" s="146" t="s">
        <v>879</v>
      </c>
      <c r="AO70" s="146" t="s">
        <v>880</v>
      </c>
      <c r="AP70" s="146" t="s">
        <v>67</v>
      </c>
      <c r="AQ70" s="146" t="s">
        <v>72</v>
      </c>
      <c r="AR70" s="146" t="s">
        <v>72</v>
      </c>
      <c r="AS70" s="146" t="s">
        <v>72</v>
      </c>
      <c r="AT70" s="28">
        <f t="shared" si="19"/>
        <v>9.88055</v>
      </c>
      <c r="AU70" s="153" t="str">
        <f t="shared" si="15"/>
        <v>3715.00</v>
      </c>
      <c r="AV70" s="153" t="str">
        <f t="shared" si="16"/>
        <v>59</v>
      </c>
      <c r="AW70" s="153" t="str">
        <f t="shared" si="17"/>
        <v>9</v>
      </c>
      <c r="AX70" s="153" t="str">
        <f t="shared" si="18"/>
        <v>0</v>
      </c>
      <c r="AY70" s="155">
        <v>10.0984</v>
      </c>
      <c r="AZ70" s="156">
        <v>1470</v>
      </c>
      <c r="BA70" s="28">
        <f t="shared" si="8"/>
        <v>-2.15727243919827</v>
      </c>
      <c r="BB70" s="28">
        <f t="shared" si="9"/>
        <v>-28.4149659863946</v>
      </c>
      <c r="BC70" s="29">
        <f t="shared" si="20"/>
        <v>523.135593220339</v>
      </c>
      <c r="BD70" s="36">
        <f t="shared" si="21"/>
        <v>17.835593220339</v>
      </c>
      <c r="BE70" s="29">
        <f t="shared" si="22"/>
        <v>2.65963660834455</v>
      </c>
      <c r="BF70" s="29">
        <f t="shared" si="10"/>
        <v>167.466949152542</v>
      </c>
    </row>
    <row r="71" spans="1:58">
      <c r="A71" s="42">
        <v>2</v>
      </c>
      <c r="B71" s="42">
        <v>1041</v>
      </c>
      <c r="C71" s="146" t="s">
        <v>881</v>
      </c>
      <c r="D71" s="149">
        <v>37</v>
      </c>
      <c r="E71" s="146" t="s">
        <v>62</v>
      </c>
      <c r="F71" s="146" t="s">
        <v>72</v>
      </c>
      <c r="G71" s="146" t="s">
        <v>882</v>
      </c>
      <c r="H71" s="146" t="s">
        <v>883</v>
      </c>
      <c r="I71" s="146" t="s">
        <v>472</v>
      </c>
      <c r="J71" s="146" t="s">
        <v>121</v>
      </c>
      <c r="K71" s="146" t="s">
        <v>67</v>
      </c>
      <c r="L71" s="146" t="s">
        <v>121</v>
      </c>
      <c r="M71" s="146" t="s">
        <v>67</v>
      </c>
      <c r="N71" s="146" t="s">
        <v>884</v>
      </c>
      <c r="O71" s="146" t="s">
        <v>885</v>
      </c>
      <c r="P71" s="146" t="s">
        <v>886</v>
      </c>
      <c r="Q71" s="146" t="s">
        <v>887</v>
      </c>
      <c r="R71" s="146" t="s">
        <v>72</v>
      </c>
      <c r="S71" s="146" t="s">
        <v>72</v>
      </c>
      <c r="T71" s="146" t="s">
        <v>72</v>
      </c>
      <c r="U71" s="146" t="s">
        <v>72</v>
      </c>
      <c r="V71" s="146" t="s">
        <v>72</v>
      </c>
      <c r="W71" s="146" t="s">
        <v>72</v>
      </c>
      <c r="X71" s="146" t="s">
        <v>72</v>
      </c>
      <c r="Y71" s="146" t="s">
        <v>72</v>
      </c>
      <c r="Z71" s="146" t="s">
        <v>72</v>
      </c>
      <c r="AA71" s="146" t="s">
        <v>72</v>
      </c>
      <c r="AB71" s="146" t="s">
        <v>490</v>
      </c>
      <c r="AC71" s="146" t="s">
        <v>888</v>
      </c>
      <c r="AD71" s="146" t="s">
        <v>490</v>
      </c>
      <c r="AE71" s="146" t="s">
        <v>888</v>
      </c>
      <c r="AF71" s="146" t="s">
        <v>72</v>
      </c>
      <c r="AG71" s="146" t="s">
        <v>72</v>
      </c>
      <c r="AH71" s="146" t="s">
        <v>72</v>
      </c>
      <c r="AI71" s="146" t="s">
        <v>72</v>
      </c>
      <c r="AJ71" s="146" t="s">
        <v>72</v>
      </c>
      <c r="AK71" s="146" t="s">
        <v>72</v>
      </c>
      <c r="AL71" s="146" t="s">
        <v>72</v>
      </c>
      <c r="AM71" s="146" t="s">
        <v>72</v>
      </c>
      <c r="AN71" s="146" t="s">
        <v>291</v>
      </c>
      <c r="AO71" s="146" t="s">
        <v>889</v>
      </c>
      <c r="AP71" s="146" t="s">
        <v>67</v>
      </c>
      <c r="AQ71" s="146" t="s">
        <v>72</v>
      </c>
      <c r="AR71" s="146" t="s">
        <v>72</v>
      </c>
      <c r="AS71" s="146" t="s">
        <v>72</v>
      </c>
      <c r="AT71" s="28">
        <f t="shared" si="19"/>
        <v>19.736393978</v>
      </c>
      <c r="AU71" s="153" t="str">
        <f t="shared" si="15"/>
        <v>2951.00</v>
      </c>
      <c r="AV71" s="153" t="str">
        <f t="shared" si="16"/>
        <v>143</v>
      </c>
      <c r="AW71" s="153" t="str">
        <f t="shared" si="17"/>
        <v>32</v>
      </c>
      <c r="AX71" s="153" t="str">
        <f t="shared" si="18"/>
        <v>2</v>
      </c>
      <c r="AY71" s="155">
        <v>29.988031</v>
      </c>
      <c r="AZ71" s="156">
        <v>3965</v>
      </c>
      <c r="BA71" s="28">
        <f t="shared" si="8"/>
        <v>-34.1857623863334</v>
      </c>
      <c r="BB71" s="28">
        <f t="shared" si="9"/>
        <v>-39.9747793190416</v>
      </c>
      <c r="BC71" s="29">
        <f t="shared" si="20"/>
        <v>422.937062937063</v>
      </c>
      <c r="BD71" s="36">
        <f t="shared" si="21"/>
        <v>16.6433566433566</v>
      </c>
      <c r="BE71" s="29">
        <f t="shared" si="22"/>
        <v>6.68803591257201</v>
      </c>
      <c r="BF71" s="29">
        <f t="shared" si="10"/>
        <v>138.016741104895</v>
      </c>
    </row>
    <row r="72" ht="27" spans="1:58">
      <c r="A72" s="42">
        <v>1</v>
      </c>
      <c r="B72" s="42">
        <v>1041</v>
      </c>
      <c r="C72" s="146" t="s">
        <v>890</v>
      </c>
      <c r="D72" s="149">
        <v>67</v>
      </c>
      <c r="E72" s="146" t="s">
        <v>62</v>
      </c>
      <c r="F72" s="146" t="s">
        <v>891</v>
      </c>
      <c r="G72" s="146" t="s">
        <v>892</v>
      </c>
      <c r="H72" s="146" t="s">
        <v>893</v>
      </c>
      <c r="I72" s="146" t="s">
        <v>783</v>
      </c>
      <c r="J72" s="146" t="s">
        <v>369</v>
      </c>
      <c r="K72" s="146" t="s">
        <v>62</v>
      </c>
      <c r="L72" s="146" t="s">
        <v>121</v>
      </c>
      <c r="M72" s="146" t="s">
        <v>67</v>
      </c>
      <c r="N72" s="146" t="s">
        <v>894</v>
      </c>
      <c r="O72" s="146" t="s">
        <v>895</v>
      </c>
      <c r="P72" s="146" t="s">
        <v>896</v>
      </c>
      <c r="Q72" s="146" t="s">
        <v>897</v>
      </c>
      <c r="R72" s="146" t="s">
        <v>72</v>
      </c>
      <c r="S72" s="146" t="s">
        <v>72</v>
      </c>
      <c r="T72" s="146" t="s">
        <v>72</v>
      </c>
      <c r="U72" s="146" t="s">
        <v>72</v>
      </c>
      <c r="V72" s="146" t="s">
        <v>898</v>
      </c>
      <c r="W72" s="146" t="s">
        <v>899</v>
      </c>
      <c r="X72" s="146" t="s">
        <v>898</v>
      </c>
      <c r="Y72" s="146" t="s">
        <v>899</v>
      </c>
      <c r="Z72" s="146" t="s">
        <v>72</v>
      </c>
      <c r="AA72" s="146" t="s">
        <v>72</v>
      </c>
      <c r="AB72" s="146" t="s">
        <v>900</v>
      </c>
      <c r="AC72" s="146" t="s">
        <v>901</v>
      </c>
      <c r="AD72" s="146" t="s">
        <v>900</v>
      </c>
      <c r="AE72" s="146" t="s">
        <v>901</v>
      </c>
      <c r="AF72" s="146" t="s">
        <v>72</v>
      </c>
      <c r="AG72" s="146" t="s">
        <v>72</v>
      </c>
      <c r="AH72" s="146" t="s">
        <v>902</v>
      </c>
      <c r="AI72" s="146" t="s">
        <v>903</v>
      </c>
      <c r="AJ72" s="146" t="s">
        <v>72</v>
      </c>
      <c r="AK72" s="146" t="s">
        <v>72</v>
      </c>
      <c r="AL72" s="146" t="s">
        <v>72</v>
      </c>
      <c r="AM72" s="146" t="s">
        <v>72</v>
      </c>
      <c r="AN72" s="146" t="s">
        <v>904</v>
      </c>
      <c r="AO72" s="146" t="s">
        <v>905</v>
      </c>
      <c r="AP72" s="146" t="s">
        <v>67</v>
      </c>
      <c r="AQ72" s="146" t="s">
        <v>72</v>
      </c>
      <c r="AR72" s="146" t="s">
        <v>72</v>
      </c>
      <c r="AS72" s="146" t="s">
        <v>72</v>
      </c>
      <c r="AT72" s="28">
        <f t="shared" si="19"/>
        <v>70.175862328</v>
      </c>
      <c r="AU72" s="153" t="str">
        <f t="shared" ref="AU72:AU103" si="23">G72</f>
        <v>10340.00</v>
      </c>
      <c r="AV72" s="153" t="str">
        <f t="shared" ref="AV72:AV103" si="24">H72</f>
        <v>315</v>
      </c>
      <c r="AW72" s="153" t="str">
        <f t="shared" ref="AW72:AW103" si="25">I72</f>
        <v>71</v>
      </c>
      <c r="AX72" s="153" t="str">
        <f t="shared" ref="AX72:AX103" si="26">J72</f>
        <v>3</v>
      </c>
      <c r="AY72" s="155">
        <v>60.042078</v>
      </c>
      <c r="AZ72" s="156">
        <v>19114</v>
      </c>
      <c r="BA72" s="28">
        <f t="shared" si="8"/>
        <v>16.8778041426215</v>
      </c>
      <c r="BB72" s="28">
        <f t="shared" si="9"/>
        <v>-1.51721251438736</v>
      </c>
      <c r="BC72" s="29">
        <f t="shared" si="20"/>
        <v>690.4</v>
      </c>
      <c r="BD72" s="36">
        <f t="shared" si="21"/>
        <v>59.7587301587302</v>
      </c>
      <c r="BE72" s="29">
        <f t="shared" si="22"/>
        <v>6.78683388085106</v>
      </c>
      <c r="BF72" s="29">
        <f t="shared" si="10"/>
        <v>222.780515326984</v>
      </c>
    </row>
    <row r="73" spans="1:58">
      <c r="A73" s="42">
        <v>3</v>
      </c>
      <c r="B73" s="42">
        <v>1041</v>
      </c>
      <c r="C73" s="146" t="s">
        <v>906</v>
      </c>
      <c r="D73" s="149">
        <v>13</v>
      </c>
      <c r="E73" s="146" t="s">
        <v>62</v>
      </c>
      <c r="F73" s="146" t="s">
        <v>907</v>
      </c>
      <c r="G73" s="146" t="s">
        <v>908</v>
      </c>
      <c r="H73" s="146" t="s">
        <v>807</v>
      </c>
      <c r="I73" s="146" t="s">
        <v>97</v>
      </c>
      <c r="J73" s="146" t="s">
        <v>67</v>
      </c>
      <c r="K73" s="146" t="s">
        <v>67</v>
      </c>
      <c r="L73" s="146" t="s">
        <v>67</v>
      </c>
      <c r="M73" s="146" t="s">
        <v>67</v>
      </c>
      <c r="N73" s="146" t="s">
        <v>909</v>
      </c>
      <c r="O73" s="146" t="s">
        <v>910</v>
      </c>
      <c r="P73" s="146" t="s">
        <v>911</v>
      </c>
      <c r="Q73" s="146" t="s">
        <v>912</v>
      </c>
      <c r="R73" s="146" t="s">
        <v>72</v>
      </c>
      <c r="S73" s="146" t="s">
        <v>72</v>
      </c>
      <c r="T73" s="146" t="s">
        <v>72</v>
      </c>
      <c r="U73" s="146" t="s">
        <v>72</v>
      </c>
      <c r="V73" s="146" t="s">
        <v>72</v>
      </c>
      <c r="W73" s="146" t="s">
        <v>72</v>
      </c>
      <c r="X73" s="146" t="s">
        <v>72</v>
      </c>
      <c r="Y73" s="146" t="s">
        <v>72</v>
      </c>
      <c r="Z73" s="146" t="s">
        <v>72</v>
      </c>
      <c r="AA73" s="146" t="s">
        <v>72</v>
      </c>
      <c r="AB73" s="146" t="s">
        <v>72</v>
      </c>
      <c r="AC73" s="146" t="s">
        <v>72</v>
      </c>
      <c r="AD73" s="146" t="s">
        <v>72</v>
      </c>
      <c r="AE73" s="146" t="s">
        <v>72</v>
      </c>
      <c r="AF73" s="146" t="s">
        <v>72</v>
      </c>
      <c r="AG73" s="146" t="s">
        <v>72</v>
      </c>
      <c r="AH73" s="146" t="s">
        <v>640</v>
      </c>
      <c r="AI73" s="146" t="s">
        <v>913</v>
      </c>
      <c r="AJ73" s="146" t="s">
        <v>72</v>
      </c>
      <c r="AK73" s="146" t="s">
        <v>72</v>
      </c>
      <c r="AL73" s="146" t="s">
        <v>72</v>
      </c>
      <c r="AM73" s="146" t="s">
        <v>72</v>
      </c>
      <c r="AN73" s="146" t="s">
        <v>914</v>
      </c>
      <c r="AO73" s="146" t="s">
        <v>915</v>
      </c>
      <c r="AP73" s="146" t="s">
        <v>67</v>
      </c>
      <c r="AQ73" s="146" t="s">
        <v>72</v>
      </c>
      <c r="AR73" s="146" t="s">
        <v>72</v>
      </c>
      <c r="AS73" s="146" t="s">
        <v>72</v>
      </c>
      <c r="AT73" s="28">
        <f t="shared" si="19"/>
        <v>12.243617149</v>
      </c>
      <c r="AU73" s="153" t="str">
        <f t="shared" si="23"/>
        <v>1780.00</v>
      </c>
      <c r="AV73" s="153" t="str">
        <f t="shared" si="24"/>
        <v>109</v>
      </c>
      <c r="AW73" s="153" t="str">
        <f t="shared" si="25"/>
        <v>18</v>
      </c>
      <c r="AX73" s="153" t="str">
        <f t="shared" si="26"/>
        <v>0</v>
      </c>
      <c r="AY73" s="155">
        <v>12.676</v>
      </c>
      <c r="AZ73" s="156">
        <v>2833</v>
      </c>
      <c r="BA73" s="28">
        <f t="shared" ref="BA73:BA130" si="27">(AT73-AY73)*100/AY73</f>
        <v>-3.41103542915745</v>
      </c>
      <c r="BB73" s="28">
        <f t="shared" ref="BB73:BB130" si="28">(P73-AZ73)*100/AZ73</f>
        <v>-38.9339922343805</v>
      </c>
      <c r="BC73" s="29">
        <f t="shared" si="20"/>
        <v>355.596330275229</v>
      </c>
      <c r="BD73" s="36">
        <f t="shared" si="21"/>
        <v>15.8715596330275</v>
      </c>
      <c r="BE73" s="29">
        <f t="shared" si="22"/>
        <v>6.8784366005618</v>
      </c>
      <c r="BF73" s="29">
        <f t="shared" ref="BF73:BF130" si="29">AT73/H73*1000</f>
        <v>112.326762834862</v>
      </c>
    </row>
    <row r="74" spans="1:58">
      <c r="A74" s="42">
        <v>1</v>
      </c>
      <c r="B74" s="42">
        <v>1025</v>
      </c>
      <c r="C74" s="146" t="s">
        <v>916</v>
      </c>
      <c r="D74" s="149">
        <v>11</v>
      </c>
      <c r="E74" s="146" t="s">
        <v>62</v>
      </c>
      <c r="F74" s="146" t="s">
        <v>917</v>
      </c>
      <c r="G74" s="146" t="s">
        <v>918</v>
      </c>
      <c r="H74" s="146" t="s">
        <v>919</v>
      </c>
      <c r="I74" s="146" t="s">
        <v>920</v>
      </c>
      <c r="J74" s="146" t="s">
        <v>369</v>
      </c>
      <c r="K74" s="146" t="s">
        <v>121</v>
      </c>
      <c r="L74" s="146" t="s">
        <v>62</v>
      </c>
      <c r="M74" s="146" t="s">
        <v>67</v>
      </c>
      <c r="N74" s="146" t="s">
        <v>921</v>
      </c>
      <c r="O74" s="146" t="s">
        <v>922</v>
      </c>
      <c r="P74" s="146" t="s">
        <v>923</v>
      </c>
      <c r="Q74" s="146" t="s">
        <v>924</v>
      </c>
      <c r="R74" s="146" t="s">
        <v>72</v>
      </c>
      <c r="S74" s="146" t="s">
        <v>72</v>
      </c>
      <c r="T74" s="146" t="s">
        <v>72</v>
      </c>
      <c r="U74" s="146" t="s">
        <v>72</v>
      </c>
      <c r="V74" s="146" t="s">
        <v>925</v>
      </c>
      <c r="W74" s="146" t="s">
        <v>926</v>
      </c>
      <c r="X74" s="146" t="s">
        <v>925</v>
      </c>
      <c r="Y74" s="146" t="s">
        <v>926</v>
      </c>
      <c r="Z74" s="146" t="s">
        <v>72</v>
      </c>
      <c r="AA74" s="146" t="s">
        <v>72</v>
      </c>
      <c r="AB74" s="146" t="s">
        <v>927</v>
      </c>
      <c r="AC74" s="146" t="s">
        <v>928</v>
      </c>
      <c r="AD74" s="146" t="s">
        <v>927</v>
      </c>
      <c r="AE74" s="146" t="s">
        <v>928</v>
      </c>
      <c r="AF74" s="146" t="s">
        <v>72</v>
      </c>
      <c r="AG74" s="146" t="s">
        <v>72</v>
      </c>
      <c r="AH74" s="146" t="s">
        <v>72</v>
      </c>
      <c r="AI74" s="146" t="s">
        <v>72</v>
      </c>
      <c r="AJ74" s="146" t="s">
        <v>92</v>
      </c>
      <c r="AK74" s="146" t="s">
        <v>92</v>
      </c>
      <c r="AL74" s="146" t="s">
        <v>72</v>
      </c>
      <c r="AM74" s="146" t="s">
        <v>72</v>
      </c>
      <c r="AN74" s="146" t="s">
        <v>929</v>
      </c>
      <c r="AO74" s="146" t="s">
        <v>930</v>
      </c>
      <c r="AP74" s="146" t="s">
        <v>62</v>
      </c>
      <c r="AQ74" s="146" t="s">
        <v>72</v>
      </c>
      <c r="AR74" s="146" t="s">
        <v>72</v>
      </c>
      <c r="AS74" s="146" t="s">
        <v>72</v>
      </c>
      <c r="AT74" s="28">
        <f t="shared" si="19"/>
        <v>139.13218900332</v>
      </c>
      <c r="AU74" s="153" t="str">
        <f t="shared" si="23"/>
        <v>25244.00</v>
      </c>
      <c r="AV74" s="153" t="str">
        <f t="shared" si="24"/>
        <v>820</v>
      </c>
      <c r="AW74" s="153" t="str">
        <f t="shared" si="25"/>
        <v>149</v>
      </c>
      <c r="AX74" s="153" t="str">
        <f t="shared" si="26"/>
        <v>3</v>
      </c>
      <c r="AY74" s="155">
        <v>138.388699</v>
      </c>
      <c r="AZ74" s="156">
        <v>30321</v>
      </c>
      <c r="BA74" s="28">
        <f t="shared" si="27"/>
        <v>0.537247628377541</v>
      </c>
      <c r="BB74" s="28">
        <f t="shared" si="28"/>
        <v>28.3367962798061</v>
      </c>
      <c r="BC74" s="29">
        <f t="shared" si="20"/>
        <v>551.068292682927</v>
      </c>
      <c r="BD74" s="36">
        <f t="shared" si="21"/>
        <v>47.4548780487805</v>
      </c>
      <c r="BE74" s="29">
        <f t="shared" si="22"/>
        <v>5.51149536536682</v>
      </c>
      <c r="BF74" s="29">
        <f t="shared" si="29"/>
        <v>169.673401223561</v>
      </c>
    </row>
    <row r="75" ht="27" spans="1:58">
      <c r="A75" s="42">
        <v>1</v>
      </c>
      <c r="B75" s="42">
        <v>1012</v>
      </c>
      <c r="C75" s="148" t="s">
        <v>931</v>
      </c>
      <c r="D75" s="149">
        <v>78</v>
      </c>
      <c r="E75" s="146" t="s">
        <v>62</v>
      </c>
      <c r="F75" s="146" t="s">
        <v>932</v>
      </c>
      <c r="G75" s="146" t="s">
        <v>933</v>
      </c>
      <c r="H75" s="146" t="s">
        <v>934</v>
      </c>
      <c r="I75" s="146" t="s">
        <v>647</v>
      </c>
      <c r="J75" s="146" t="s">
        <v>121</v>
      </c>
      <c r="K75" s="146" t="s">
        <v>62</v>
      </c>
      <c r="L75" s="146" t="s">
        <v>62</v>
      </c>
      <c r="M75" s="146" t="s">
        <v>67</v>
      </c>
      <c r="N75" s="146" t="s">
        <v>935</v>
      </c>
      <c r="O75" s="146" t="s">
        <v>936</v>
      </c>
      <c r="P75" s="146" t="s">
        <v>937</v>
      </c>
      <c r="Q75" s="146" t="s">
        <v>938</v>
      </c>
      <c r="R75" s="146" t="s">
        <v>72</v>
      </c>
      <c r="S75" s="146" t="s">
        <v>72</v>
      </c>
      <c r="T75" s="146" t="s">
        <v>72</v>
      </c>
      <c r="U75" s="146" t="s">
        <v>72</v>
      </c>
      <c r="V75" s="146" t="s">
        <v>72</v>
      </c>
      <c r="W75" s="146" t="s">
        <v>72</v>
      </c>
      <c r="X75" s="146" t="s">
        <v>72</v>
      </c>
      <c r="Y75" s="146" t="s">
        <v>72</v>
      </c>
      <c r="Z75" s="146" t="s">
        <v>72</v>
      </c>
      <c r="AA75" s="146" t="s">
        <v>72</v>
      </c>
      <c r="AB75" s="146" t="s">
        <v>939</v>
      </c>
      <c r="AC75" s="146" t="s">
        <v>940</v>
      </c>
      <c r="AD75" s="146" t="s">
        <v>939</v>
      </c>
      <c r="AE75" s="146" t="s">
        <v>940</v>
      </c>
      <c r="AF75" s="146" t="s">
        <v>72</v>
      </c>
      <c r="AG75" s="146" t="s">
        <v>72</v>
      </c>
      <c r="AH75" s="146" t="s">
        <v>260</v>
      </c>
      <c r="AI75" s="146" t="s">
        <v>941</v>
      </c>
      <c r="AJ75" s="146" t="s">
        <v>92</v>
      </c>
      <c r="AK75" s="146" t="s">
        <v>92</v>
      </c>
      <c r="AL75" s="146" t="s">
        <v>72</v>
      </c>
      <c r="AM75" s="146" t="s">
        <v>72</v>
      </c>
      <c r="AN75" s="146" t="s">
        <v>942</v>
      </c>
      <c r="AO75" s="146" t="s">
        <v>943</v>
      </c>
      <c r="AP75" s="146" t="s">
        <v>67</v>
      </c>
      <c r="AQ75" s="146" t="s">
        <v>72</v>
      </c>
      <c r="AR75" s="146" t="s">
        <v>72</v>
      </c>
      <c r="AS75" s="146" t="s">
        <v>72</v>
      </c>
      <c r="AT75" s="28">
        <f t="shared" si="19"/>
        <v>53.506516614</v>
      </c>
      <c r="AU75" s="153" t="str">
        <f t="shared" si="23"/>
        <v>11004.00</v>
      </c>
      <c r="AV75" s="153" t="str">
        <f t="shared" si="24"/>
        <v>329</v>
      </c>
      <c r="AW75" s="153" t="str">
        <f t="shared" si="25"/>
        <v>72</v>
      </c>
      <c r="AX75" s="153" t="str">
        <f t="shared" si="26"/>
        <v>2</v>
      </c>
      <c r="AY75" s="155">
        <v>59.493678</v>
      </c>
      <c r="AZ75" s="156">
        <v>16532</v>
      </c>
      <c r="BA75" s="28">
        <f t="shared" si="27"/>
        <v>-10.063525381638</v>
      </c>
      <c r="BB75" s="28">
        <f t="shared" si="28"/>
        <v>-12.4122913138156</v>
      </c>
      <c r="BC75" s="29">
        <f t="shared" si="20"/>
        <v>469.744680851064</v>
      </c>
      <c r="BD75" s="36">
        <f t="shared" si="21"/>
        <v>44.0121580547112</v>
      </c>
      <c r="BE75" s="29">
        <f t="shared" si="22"/>
        <v>4.86246061559433</v>
      </c>
      <c r="BF75" s="29">
        <f t="shared" si="29"/>
        <v>162.633789100304</v>
      </c>
    </row>
    <row r="76" ht="27" spans="1:58">
      <c r="A76" s="42">
        <v>2</v>
      </c>
      <c r="B76" s="42">
        <v>1016</v>
      </c>
      <c r="C76" s="146" t="s">
        <v>944</v>
      </c>
      <c r="D76" s="149">
        <v>112</v>
      </c>
      <c r="E76" s="146" t="s">
        <v>62</v>
      </c>
      <c r="F76" s="146" t="s">
        <v>945</v>
      </c>
      <c r="G76" s="146" t="s">
        <v>946</v>
      </c>
      <c r="H76" s="146" t="s">
        <v>947</v>
      </c>
      <c r="I76" s="146" t="s">
        <v>948</v>
      </c>
      <c r="J76" s="146" t="s">
        <v>62</v>
      </c>
      <c r="K76" s="146" t="s">
        <v>67</v>
      </c>
      <c r="L76" s="146" t="s">
        <v>62</v>
      </c>
      <c r="M76" s="146" t="s">
        <v>67</v>
      </c>
      <c r="N76" s="146" t="s">
        <v>949</v>
      </c>
      <c r="O76" s="146" t="s">
        <v>950</v>
      </c>
      <c r="P76" s="146" t="s">
        <v>951</v>
      </c>
      <c r="Q76" s="146" t="s">
        <v>952</v>
      </c>
      <c r="R76" s="146" t="s">
        <v>72</v>
      </c>
      <c r="S76" s="146" t="s">
        <v>72</v>
      </c>
      <c r="T76" s="146" t="s">
        <v>953</v>
      </c>
      <c r="U76" s="146" t="s">
        <v>954</v>
      </c>
      <c r="V76" s="146" t="s">
        <v>72</v>
      </c>
      <c r="W76" s="146" t="s">
        <v>72</v>
      </c>
      <c r="X76" s="146" t="s">
        <v>72</v>
      </c>
      <c r="Y76" s="146" t="s">
        <v>72</v>
      </c>
      <c r="Z76" s="146" t="s">
        <v>72</v>
      </c>
      <c r="AA76" s="146" t="s">
        <v>72</v>
      </c>
      <c r="AB76" s="146" t="s">
        <v>955</v>
      </c>
      <c r="AC76" s="146" t="s">
        <v>956</v>
      </c>
      <c r="AD76" s="146" t="s">
        <v>955</v>
      </c>
      <c r="AE76" s="146" t="s">
        <v>956</v>
      </c>
      <c r="AF76" s="146" t="s">
        <v>72</v>
      </c>
      <c r="AG76" s="146" t="s">
        <v>72</v>
      </c>
      <c r="AH76" s="146" t="s">
        <v>72</v>
      </c>
      <c r="AI76" s="146" t="s">
        <v>72</v>
      </c>
      <c r="AJ76" s="146" t="s">
        <v>72</v>
      </c>
      <c r="AK76" s="146" t="s">
        <v>72</v>
      </c>
      <c r="AL76" s="146" t="s">
        <v>72</v>
      </c>
      <c r="AM76" s="146" t="s">
        <v>72</v>
      </c>
      <c r="AN76" s="146" t="s">
        <v>72</v>
      </c>
      <c r="AO76" s="146" t="s">
        <v>72</v>
      </c>
      <c r="AP76" s="146" t="s">
        <v>67</v>
      </c>
      <c r="AQ76" s="146" t="s">
        <v>72</v>
      </c>
      <c r="AR76" s="146" t="s">
        <v>72</v>
      </c>
      <c r="AS76" s="146" t="s">
        <v>72</v>
      </c>
      <c r="AT76" s="28">
        <f t="shared" si="19"/>
        <v>73.54361578102</v>
      </c>
      <c r="AU76" s="153" t="str">
        <f t="shared" si="23"/>
        <v>12407.00</v>
      </c>
      <c r="AV76" s="153" t="str">
        <f t="shared" si="24"/>
        <v>767</v>
      </c>
      <c r="AW76" s="153" t="str">
        <f t="shared" si="25"/>
        <v>121</v>
      </c>
      <c r="AX76" s="153" t="str">
        <f t="shared" si="26"/>
        <v>1</v>
      </c>
      <c r="AY76" s="155">
        <v>78.280675</v>
      </c>
      <c r="AZ76" s="156">
        <v>21711</v>
      </c>
      <c r="BA76" s="28">
        <f t="shared" si="27"/>
        <v>-6.05137758326687</v>
      </c>
      <c r="BB76" s="28">
        <f t="shared" si="28"/>
        <v>17.7790060338077</v>
      </c>
      <c r="BC76" s="29">
        <f t="shared" si="20"/>
        <v>278.143415906128</v>
      </c>
      <c r="BD76" s="36">
        <f t="shared" si="21"/>
        <v>33.3389830508475</v>
      </c>
      <c r="BE76" s="29">
        <f t="shared" si="22"/>
        <v>5.92759053606996</v>
      </c>
      <c r="BF76" s="29">
        <f t="shared" si="29"/>
        <v>95.8847663377053</v>
      </c>
    </row>
    <row r="77" ht="27" spans="1:58">
      <c r="A77" s="42">
        <v>2</v>
      </c>
      <c r="B77" s="42">
        <v>1133</v>
      </c>
      <c r="C77" s="146" t="s">
        <v>957</v>
      </c>
      <c r="D77" s="149">
        <v>111</v>
      </c>
      <c r="E77" s="146" t="s">
        <v>62</v>
      </c>
      <c r="F77" s="146" t="s">
        <v>958</v>
      </c>
      <c r="G77" s="146" t="s">
        <v>959</v>
      </c>
      <c r="H77" s="146" t="s">
        <v>960</v>
      </c>
      <c r="I77" s="146" t="s">
        <v>961</v>
      </c>
      <c r="J77" s="146" t="s">
        <v>369</v>
      </c>
      <c r="K77" s="146" t="s">
        <v>62</v>
      </c>
      <c r="L77" s="146" t="s">
        <v>121</v>
      </c>
      <c r="M77" s="146" t="s">
        <v>67</v>
      </c>
      <c r="N77" s="146" t="s">
        <v>962</v>
      </c>
      <c r="O77" s="146" t="s">
        <v>963</v>
      </c>
      <c r="P77" s="146" t="s">
        <v>964</v>
      </c>
      <c r="Q77" s="146" t="s">
        <v>965</v>
      </c>
      <c r="R77" s="146" t="s">
        <v>72</v>
      </c>
      <c r="S77" s="146" t="s">
        <v>72</v>
      </c>
      <c r="T77" s="146" t="s">
        <v>72</v>
      </c>
      <c r="U77" s="146" t="s">
        <v>72</v>
      </c>
      <c r="V77" s="146" t="s">
        <v>966</v>
      </c>
      <c r="W77" s="146" t="s">
        <v>967</v>
      </c>
      <c r="X77" s="146" t="s">
        <v>966</v>
      </c>
      <c r="Y77" s="146" t="s">
        <v>968</v>
      </c>
      <c r="Z77" s="146" t="s">
        <v>72</v>
      </c>
      <c r="AA77" s="146" t="s">
        <v>72</v>
      </c>
      <c r="AB77" s="146" t="s">
        <v>969</v>
      </c>
      <c r="AC77" s="146" t="s">
        <v>970</v>
      </c>
      <c r="AD77" s="146" t="s">
        <v>969</v>
      </c>
      <c r="AE77" s="146" t="s">
        <v>970</v>
      </c>
      <c r="AF77" s="146" t="s">
        <v>72</v>
      </c>
      <c r="AG77" s="146" t="s">
        <v>72</v>
      </c>
      <c r="AH77" s="146" t="s">
        <v>728</v>
      </c>
      <c r="AI77" s="146" t="s">
        <v>971</v>
      </c>
      <c r="AJ77" s="146" t="s">
        <v>92</v>
      </c>
      <c r="AK77" s="146" t="s">
        <v>92</v>
      </c>
      <c r="AL77" s="146" t="s">
        <v>72</v>
      </c>
      <c r="AM77" s="146" t="s">
        <v>72</v>
      </c>
      <c r="AN77" s="146" t="s">
        <v>972</v>
      </c>
      <c r="AO77" s="146" t="s">
        <v>973</v>
      </c>
      <c r="AP77" s="146" t="s">
        <v>67</v>
      </c>
      <c r="AQ77" s="146" t="s">
        <v>72</v>
      </c>
      <c r="AR77" s="146" t="s">
        <v>72</v>
      </c>
      <c r="AS77" s="146" t="s">
        <v>72</v>
      </c>
      <c r="AT77" s="28">
        <f t="shared" si="19"/>
        <v>91.170825002</v>
      </c>
      <c r="AU77" s="153" t="str">
        <f t="shared" si="23"/>
        <v>8624.29</v>
      </c>
      <c r="AV77" s="153" t="str">
        <f t="shared" si="24"/>
        <v>199</v>
      </c>
      <c r="AW77" s="153" t="str">
        <f t="shared" si="25"/>
        <v>74</v>
      </c>
      <c r="AX77" s="153" t="str">
        <f t="shared" si="26"/>
        <v>3</v>
      </c>
      <c r="AY77" s="155">
        <v>96.690514</v>
      </c>
      <c r="AZ77" s="156">
        <v>7627</v>
      </c>
      <c r="BA77" s="28">
        <f t="shared" si="27"/>
        <v>-5.70861480579161</v>
      </c>
      <c r="BB77" s="28">
        <f t="shared" si="28"/>
        <v>28.7782876622525</v>
      </c>
      <c r="BC77" s="29">
        <f t="shared" si="20"/>
        <v>1202.14693467337</v>
      </c>
      <c r="BD77" s="36">
        <f t="shared" si="21"/>
        <v>49.3563819095477</v>
      </c>
      <c r="BE77" s="29">
        <f t="shared" si="22"/>
        <v>10.5714006604602</v>
      </c>
      <c r="BF77" s="29">
        <f t="shared" si="29"/>
        <v>458.144849256281</v>
      </c>
    </row>
    <row r="78" spans="1:58">
      <c r="A78" s="42">
        <v>2</v>
      </c>
      <c r="B78" s="42">
        <v>1163</v>
      </c>
      <c r="C78" s="146" t="s">
        <v>974</v>
      </c>
      <c r="D78" s="149">
        <v>77</v>
      </c>
      <c r="E78" s="146" t="s">
        <v>62</v>
      </c>
      <c r="F78" s="146" t="s">
        <v>975</v>
      </c>
      <c r="G78" s="146" t="s">
        <v>976</v>
      </c>
      <c r="H78" s="146" t="s">
        <v>977</v>
      </c>
      <c r="I78" s="146" t="s">
        <v>148</v>
      </c>
      <c r="J78" s="146" t="s">
        <v>67</v>
      </c>
      <c r="K78" s="146" t="s">
        <v>67</v>
      </c>
      <c r="L78" s="146" t="s">
        <v>67</v>
      </c>
      <c r="M78" s="146" t="s">
        <v>62</v>
      </c>
      <c r="N78" s="146" t="s">
        <v>978</v>
      </c>
      <c r="O78" s="146" t="s">
        <v>979</v>
      </c>
      <c r="P78" s="146" t="s">
        <v>980</v>
      </c>
      <c r="Q78" s="146" t="s">
        <v>981</v>
      </c>
      <c r="R78" s="146" t="s">
        <v>72</v>
      </c>
      <c r="S78" s="146" t="s">
        <v>72</v>
      </c>
      <c r="T78" s="146" t="s">
        <v>72</v>
      </c>
      <c r="U78" s="146" t="s">
        <v>72</v>
      </c>
      <c r="V78" s="146" t="s">
        <v>72</v>
      </c>
      <c r="W78" s="146" t="s">
        <v>72</v>
      </c>
      <c r="X78" s="146" t="s">
        <v>72</v>
      </c>
      <c r="Y78" s="146" t="s">
        <v>72</v>
      </c>
      <c r="Z78" s="146" t="s">
        <v>72</v>
      </c>
      <c r="AA78" s="146" t="s">
        <v>72</v>
      </c>
      <c r="AB78" s="146" t="s">
        <v>72</v>
      </c>
      <c r="AC78" s="146" t="s">
        <v>72</v>
      </c>
      <c r="AD78" s="146" t="s">
        <v>72</v>
      </c>
      <c r="AE78" s="146" t="s">
        <v>72</v>
      </c>
      <c r="AF78" s="146" t="s">
        <v>72</v>
      </c>
      <c r="AG78" s="146" t="s">
        <v>72</v>
      </c>
      <c r="AH78" s="146" t="s">
        <v>982</v>
      </c>
      <c r="AI78" s="146" t="s">
        <v>983</v>
      </c>
      <c r="AJ78" s="146" t="s">
        <v>72</v>
      </c>
      <c r="AK78" s="146" t="s">
        <v>72</v>
      </c>
      <c r="AL78" s="146" t="s">
        <v>72</v>
      </c>
      <c r="AM78" s="146" t="s">
        <v>72</v>
      </c>
      <c r="AN78" s="146" t="s">
        <v>984</v>
      </c>
      <c r="AO78" s="146" t="s">
        <v>985</v>
      </c>
      <c r="AP78" s="146" t="s">
        <v>62</v>
      </c>
      <c r="AQ78" s="146" t="s">
        <v>72</v>
      </c>
      <c r="AR78" s="146" t="s">
        <v>72</v>
      </c>
      <c r="AS78" s="146" t="s">
        <v>72</v>
      </c>
      <c r="AT78" s="28">
        <f t="shared" si="19"/>
        <v>47.31317</v>
      </c>
      <c r="AU78" s="153" t="str">
        <f t="shared" si="23"/>
        <v>8905.00</v>
      </c>
      <c r="AV78" s="153" t="str">
        <f t="shared" si="24"/>
        <v>490</v>
      </c>
      <c r="AW78" s="153" t="str">
        <f t="shared" si="25"/>
        <v>87</v>
      </c>
      <c r="AX78" s="153" t="str">
        <f t="shared" si="26"/>
        <v>0</v>
      </c>
      <c r="AY78" s="155">
        <v>59.2751</v>
      </c>
      <c r="AZ78" s="156">
        <v>6577</v>
      </c>
      <c r="BA78" s="28">
        <f t="shared" si="27"/>
        <v>-20.1803624118728</v>
      </c>
      <c r="BB78" s="28">
        <f t="shared" si="28"/>
        <v>-3.42101261973544</v>
      </c>
      <c r="BC78" s="29">
        <f t="shared" si="20"/>
        <v>261.734693877551</v>
      </c>
      <c r="BD78" s="36">
        <f t="shared" si="21"/>
        <v>12.9632653061224</v>
      </c>
      <c r="BE78" s="29">
        <f t="shared" si="22"/>
        <v>5.31310162829871</v>
      </c>
      <c r="BF78" s="29">
        <f t="shared" si="29"/>
        <v>96.5574897959184</v>
      </c>
    </row>
    <row r="79" ht="27" spans="1:58">
      <c r="A79" s="42">
        <v>3</v>
      </c>
      <c r="B79" s="42">
        <v>1163</v>
      </c>
      <c r="C79" s="146" t="s">
        <v>986</v>
      </c>
      <c r="D79" s="149">
        <v>58</v>
      </c>
      <c r="E79" s="146" t="s">
        <v>62</v>
      </c>
      <c r="F79" s="146" t="s">
        <v>987</v>
      </c>
      <c r="G79" s="146" t="s">
        <v>988</v>
      </c>
      <c r="H79" s="146" t="s">
        <v>989</v>
      </c>
      <c r="I79" s="146" t="s">
        <v>767</v>
      </c>
      <c r="J79" s="146" t="s">
        <v>67</v>
      </c>
      <c r="K79" s="146" t="s">
        <v>67</v>
      </c>
      <c r="L79" s="146" t="s">
        <v>67</v>
      </c>
      <c r="M79" s="146" t="s">
        <v>67</v>
      </c>
      <c r="N79" s="146" t="s">
        <v>990</v>
      </c>
      <c r="O79" s="146" t="s">
        <v>991</v>
      </c>
      <c r="P79" s="146" t="s">
        <v>992</v>
      </c>
      <c r="Q79" s="146" t="s">
        <v>993</v>
      </c>
      <c r="R79" s="146" t="s">
        <v>72</v>
      </c>
      <c r="S79" s="146" t="s">
        <v>72</v>
      </c>
      <c r="T79" s="146" t="s">
        <v>994</v>
      </c>
      <c r="U79" s="146" t="s">
        <v>995</v>
      </c>
      <c r="V79" s="146" t="s">
        <v>72</v>
      </c>
      <c r="W79" s="146" t="s">
        <v>72</v>
      </c>
      <c r="X79" s="146" t="s">
        <v>72</v>
      </c>
      <c r="Y79" s="146" t="s">
        <v>72</v>
      </c>
      <c r="Z79" s="146" t="s">
        <v>72</v>
      </c>
      <c r="AA79" s="146" t="s">
        <v>72</v>
      </c>
      <c r="AB79" s="146" t="s">
        <v>72</v>
      </c>
      <c r="AC79" s="146" t="s">
        <v>72</v>
      </c>
      <c r="AD79" s="146" t="s">
        <v>72</v>
      </c>
      <c r="AE79" s="146" t="s">
        <v>72</v>
      </c>
      <c r="AF79" s="146" t="s">
        <v>72</v>
      </c>
      <c r="AG79" s="146" t="s">
        <v>72</v>
      </c>
      <c r="AH79" s="146" t="s">
        <v>642</v>
      </c>
      <c r="AI79" s="146" t="s">
        <v>996</v>
      </c>
      <c r="AJ79" s="146" t="s">
        <v>72</v>
      </c>
      <c r="AK79" s="146" t="s">
        <v>72</v>
      </c>
      <c r="AL79" s="146" t="s">
        <v>72</v>
      </c>
      <c r="AM79" s="146" t="s">
        <v>72</v>
      </c>
      <c r="AN79" s="146" t="s">
        <v>997</v>
      </c>
      <c r="AO79" s="146" t="s">
        <v>998</v>
      </c>
      <c r="AP79" s="146" t="s">
        <v>67</v>
      </c>
      <c r="AQ79" s="146" t="s">
        <v>72</v>
      </c>
      <c r="AR79" s="146" t="s">
        <v>72</v>
      </c>
      <c r="AS79" s="146" t="s">
        <v>72</v>
      </c>
      <c r="AT79" s="28">
        <f t="shared" si="19"/>
        <v>59.005272119</v>
      </c>
      <c r="AU79" s="153" t="str">
        <f t="shared" si="23"/>
        <v>15848.77</v>
      </c>
      <c r="AV79" s="153" t="str">
        <f t="shared" si="24"/>
        <v>505</v>
      </c>
      <c r="AW79" s="153" t="str">
        <f t="shared" si="25"/>
        <v>47</v>
      </c>
      <c r="AX79" s="153" t="str">
        <f t="shared" si="26"/>
        <v>0</v>
      </c>
      <c r="AY79" s="155">
        <v>58.7952</v>
      </c>
      <c r="AZ79" s="156">
        <v>9334</v>
      </c>
      <c r="BA79" s="28">
        <f t="shared" si="27"/>
        <v>0.357294675415697</v>
      </c>
      <c r="BB79" s="28">
        <f t="shared" si="28"/>
        <v>-1.89629312191986</v>
      </c>
      <c r="BC79" s="29">
        <f t="shared" si="20"/>
        <v>362.641584158416</v>
      </c>
      <c r="BD79" s="36">
        <f t="shared" si="21"/>
        <v>18.1326732673267</v>
      </c>
      <c r="BE79" s="29">
        <f t="shared" si="22"/>
        <v>3.72301901781652</v>
      </c>
      <c r="BF79" s="29">
        <f t="shared" si="29"/>
        <v>116.842123007921</v>
      </c>
    </row>
    <row r="80" ht="27" spans="1:58">
      <c r="A80" s="42">
        <v>1</v>
      </c>
      <c r="B80" s="42">
        <v>1104</v>
      </c>
      <c r="C80" s="146" t="s">
        <v>999</v>
      </c>
      <c r="D80" s="149">
        <v>30</v>
      </c>
      <c r="E80" s="146" t="s">
        <v>62</v>
      </c>
      <c r="F80" s="146" t="s">
        <v>1000</v>
      </c>
      <c r="G80" s="146" t="s">
        <v>1001</v>
      </c>
      <c r="H80" s="146" t="s">
        <v>1002</v>
      </c>
      <c r="I80" s="146" t="s">
        <v>1003</v>
      </c>
      <c r="J80" s="146" t="s">
        <v>62</v>
      </c>
      <c r="K80" s="146" t="s">
        <v>62</v>
      </c>
      <c r="L80" s="146" t="s">
        <v>67</v>
      </c>
      <c r="M80" s="146" t="s">
        <v>67</v>
      </c>
      <c r="N80" s="146" t="s">
        <v>1004</v>
      </c>
      <c r="O80" s="146" t="s">
        <v>1005</v>
      </c>
      <c r="P80" s="146" t="s">
        <v>1006</v>
      </c>
      <c r="Q80" s="146" t="s">
        <v>1007</v>
      </c>
      <c r="R80" s="146" t="s">
        <v>72</v>
      </c>
      <c r="S80" s="146" t="s">
        <v>72</v>
      </c>
      <c r="T80" s="146" t="s">
        <v>72</v>
      </c>
      <c r="U80" s="146" t="s">
        <v>72</v>
      </c>
      <c r="V80" s="146" t="s">
        <v>1008</v>
      </c>
      <c r="W80" s="146" t="s">
        <v>1009</v>
      </c>
      <c r="X80" s="146" t="s">
        <v>1008</v>
      </c>
      <c r="Y80" s="146" t="s">
        <v>1009</v>
      </c>
      <c r="Z80" s="146" t="s">
        <v>72</v>
      </c>
      <c r="AA80" s="146" t="s">
        <v>72</v>
      </c>
      <c r="AB80" s="146" t="s">
        <v>72</v>
      </c>
      <c r="AC80" s="146" t="s">
        <v>72</v>
      </c>
      <c r="AD80" s="146" t="s">
        <v>72</v>
      </c>
      <c r="AE80" s="146" t="s">
        <v>72</v>
      </c>
      <c r="AF80" s="146" t="s">
        <v>72</v>
      </c>
      <c r="AG80" s="146" t="s">
        <v>72</v>
      </c>
      <c r="AH80" s="146" t="s">
        <v>1010</v>
      </c>
      <c r="AI80" s="146" t="s">
        <v>1011</v>
      </c>
      <c r="AJ80" s="146" t="s">
        <v>92</v>
      </c>
      <c r="AK80" s="146" t="s">
        <v>92</v>
      </c>
      <c r="AL80" s="146" t="s">
        <v>72</v>
      </c>
      <c r="AM80" s="146" t="s">
        <v>72</v>
      </c>
      <c r="AN80" s="146" t="s">
        <v>679</v>
      </c>
      <c r="AO80" s="146" t="s">
        <v>1012</v>
      </c>
      <c r="AP80" s="146" t="s">
        <v>67</v>
      </c>
      <c r="AQ80" s="146" t="s">
        <v>72</v>
      </c>
      <c r="AR80" s="146" t="s">
        <v>72</v>
      </c>
      <c r="AS80" s="146" t="s">
        <v>72</v>
      </c>
      <c r="AT80" s="28">
        <f t="shared" si="19"/>
        <v>31.578590722</v>
      </c>
      <c r="AU80" s="153" t="str">
        <f t="shared" si="23"/>
        <v>6455.00</v>
      </c>
      <c r="AV80" s="153" t="str">
        <f t="shared" si="24"/>
        <v>146</v>
      </c>
      <c r="AW80" s="153" t="str">
        <f t="shared" si="25"/>
        <v>39</v>
      </c>
      <c r="AX80" s="153" t="str">
        <f t="shared" si="26"/>
        <v>1</v>
      </c>
      <c r="AY80" s="155">
        <v>37.03654</v>
      </c>
      <c r="AZ80" s="156">
        <v>9601</v>
      </c>
      <c r="BA80" s="28">
        <f t="shared" si="27"/>
        <v>-14.7366608165881</v>
      </c>
      <c r="BB80" s="28">
        <f t="shared" si="28"/>
        <v>-14.4568274138111</v>
      </c>
      <c r="BC80" s="29">
        <f t="shared" si="20"/>
        <v>631.520547945206</v>
      </c>
      <c r="BD80" s="36">
        <f t="shared" si="21"/>
        <v>56.2534246575342</v>
      </c>
      <c r="BE80" s="29">
        <f t="shared" si="22"/>
        <v>4.8921132024787</v>
      </c>
      <c r="BF80" s="29">
        <f t="shared" si="29"/>
        <v>216.291717273973</v>
      </c>
    </row>
    <row r="81" ht="27" spans="1:58">
      <c r="A81" s="42">
        <v>9</v>
      </c>
      <c r="B81" s="42">
        <v>1013</v>
      </c>
      <c r="C81" s="148" t="s">
        <v>1013</v>
      </c>
      <c r="D81" s="149">
        <v>71</v>
      </c>
      <c r="E81" s="146" t="s">
        <v>62</v>
      </c>
      <c r="F81" s="146" t="s">
        <v>1014</v>
      </c>
      <c r="G81" s="146" t="s">
        <v>1015</v>
      </c>
      <c r="H81" s="146" t="s">
        <v>1016</v>
      </c>
      <c r="I81" s="146" t="s">
        <v>859</v>
      </c>
      <c r="J81" s="146" t="s">
        <v>206</v>
      </c>
      <c r="K81" s="146" t="s">
        <v>369</v>
      </c>
      <c r="L81" s="146" t="s">
        <v>67</v>
      </c>
      <c r="M81" s="146" t="s">
        <v>62</v>
      </c>
      <c r="N81" s="146" t="s">
        <v>1017</v>
      </c>
      <c r="O81" s="146" t="s">
        <v>1018</v>
      </c>
      <c r="P81" s="146" t="s">
        <v>1019</v>
      </c>
      <c r="Q81" s="146" t="s">
        <v>1020</v>
      </c>
      <c r="R81" s="146" t="s">
        <v>72</v>
      </c>
      <c r="S81" s="146" t="s">
        <v>72</v>
      </c>
      <c r="T81" s="146" t="s">
        <v>72</v>
      </c>
      <c r="U81" s="146" t="s">
        <v>72</v>
      </c>
      <c r="V81" s="146" t="s">
        <v>1021</v>
      </c>
      <c r="W81" s="146" t="s">
        <v>1022</v>
      </c>
      <c r="X81" s="146" t="s">
        <v>1021</v>
      </c>
      <c r="Y81" s="146" t="s">
        <v>1022</v>
      </c>
      <c r="Z81" s="146" t="s">
        <v>72</v>
      </c>
      <c r="AA81" s="146" t="s">
        <v>72</v>
      </c>
      <c r="AB81" s="146" t="s">
        <v>72</v>
      </c>
      <c r="AC81" s="146" t="s">
        <v>72</v>
      </c>
      <c r="AD81" s="146" t="s">
        <v>72</v>
      </c>
      <c r="AE81" s="146" t="s">
        <v>72</v>
      </c>
      <c r="AF81" s="146" t="s">
        <v>72</v>
      </c>
      <c r="AG81" s="146" t="s">
        <v>72</v>
      </c>
      <c r="AH81" s="146" t="s">
        <v>1023</v>
      </c>
      <c r="AI81" s="146" t="s">
        <v>1024</v>
      </c>
      <c r="AJ81" s="146" t="s">
        <v>92</v>
      </c>
      <c r="AK81" s="146" t="s">
        <v>92</v>
      </c>
      <c r="AL81" s="146" t="s">
        <v>72</v>
      </c>
      <c r="AM81" s="146" t="s">
        <v>72</v>
      </c>
      <c r="AN81" s="146" t="s">
        <v>1025</v>
      </c>
      <c r="AO81" s="146" t="s">
        <v>1026</v>
      </c>
      <c r="AP81" s="146" t="s">
        <v>62</v>
      </c>
      <c r="AQ81" s="146" t="s">
        <v>72</v>
      </c>
      <c r="AR81" s="146" t="s">
        <v>72</v>
      </c>
      <c r="AS81" s="146" t="s">
        <v>72</v>
      </c>
      <c r="AT81" s="28">
        <f t="shared" si="19"/>
        <v>125.22775622436</v>
      </c>
      <c r="AU81" s="153" t="str">
        <f t="shared" si="23"/>
        <v>19081.53</v>
      </c>
      <c r="AV81" s="153" t="str">
        <f t="shared" si="24"/>
        <v>350</v>
      </c>
      <c r="AW81" s="153" t="str">
        <f t="shared" si="25"/>
        <v>80</v>
      </c>
      <c r="AX81" s="153" t="str">
        <f t="shared" si="26"/>
        <v>4</v>
      </c>
      <c r="AY81" s="155">
        <v>134.43571</v>
      </c>
      <c r="AZ81" s="156">
        <v>4490</v>
      </c>
      <c r="BA81" s="28">
        <f t="shared" si="27"/>
        <v>-6.84933621850919</v>
      </c>
      <c r="BB81" s="28">
        <f t="shared" si="28"/>
        <v>-3.87527839643653</v>
      </c>
      <c r="BC81" s="29">
        <f t="shared" si="20"/>
        <v>1189.50571428571</v>
      </c>
      <c r="BD81" s="36">
        <f t="shared" si="21"/>
        <v>12.3314285714286</v>
      </c>
      <c r="BE81" s="29">
        <f t="shared" si="22"/>
        <v>6.56277333234599</v>
      </c>
      <c r="BF81" s="29">
        <f t="shared" si="29"/>
        <v>357.793589212457</v>
      </c>
    </row>
    <row r="82" spans="1:58">
      <c r="A82" s="42">
        <v>1</v>
      </c>
      <c r="B82" s="42">
        <v>1042</v>
      </c>
      <c r="C82" s="146" t="s">
        <v>1027</v>
      </c>
      <c r="D82" s="149">
        <v>17</v>
      </c>
      <c r="E82" s="146" t="s">
        <v>62</v>
      </c>
      <c r="F82" s="146" t="s">
        <v>1028</v>
      </c>
      <c r="G82" s="146" t="s">
        <v>1029</v>
      </c>
      <c r="H82" s="146" t="s">
        <v>960</v>
      </c>
      <c r="I82" s="146" t="s">
        <v>1002</v>
      </c>
      <c r="J82" s="146" t="s">
        <v>62</v>
      </c>
      <c r="K82" s="146" t="s">
        <v>62</v>
      </c>
      <c r="L82" s="146" t="s">
        <v>67</v>
      </c>
      <c r="M82" s="146" t="s">
        <v>67</v>
      </c>
      <c r="N82" s="146" t="s">
        <v>1030</v>
      </c>
      <c r="O82" s="146" t="s">
        <v>1031</v>
      </c>
      <c r="P82" s="146" t="s">
        <v>1032</v>
      </c>
      <c r="Q82" s="146" t="s">
        <v>1033</v>
      </c>
      <c r="R82" s="146" t="s">
        <v>72</v>
      </c>
      <c r="S82" s="146" t="s">
        <v>72</v>
      </c>
      <c r="T82" s="146" t="s">
        <v>72</v>
      </c>
      <c r="U82" s="146" t="s">
        <v>72</v>
      </c>
      <c r="V82" s="146" t="s">
        <v>1034</v>
      </c>
      <c r="W82" s="146" t="s">
        <v>1035</v>
      </c>
      <c r="X82" s="146" t="s">
        <v>1034</v>
      </c>
      <c r="Y82" s="146" t="s">
        <v>1035</v>
      </c>
      <c r="Z82" s="146" t="s">
        <v>72</v>
      </c>
      <c r="AA82" s="146" t="s">
        <v>72</v>
      </c>
      <c r="AB82" s="146" t="s">
        <v>72</v>
      </c>
      <c r="AC82" s="146" t="s">
        <v>72</v>
      </c>
      <c r="AD82" s="146" t="s">
        <v>72</v>
      </c>
      <c r="AE82" s="146" t="s">
        <v>72</v>
      </c>
      <c r="AF82" s="146" t="s">
        <v>72</v>
      </c>
      <c r="AG82" s="146" t="s">
        <v>72</v>
      </c>
      <c r="AH82" s="146" t="s">
        <v>494</v>
      </c>
      <c r="AI82" s="146" t="s">
        <v>1036</v>
      </c>
      <c r="AJ82" s="146" t="s">
        <v>72</v>
      </c>
      <c r="AK82" s="146" t="s">
        <v>72</v>
      </c>
      <c r="AL82" s="146" t="s">
        <v>72</v>
      </c>
      <c r="AM82" s="146" t="s">
        <v>72</v>
      </c>
      <c r="AN82" s="146" t="s">
        <v>1037</v>
      </c>
      <c r="AO82" s="146" t="s">
        <v>1038</v>
      </c>
      <c r="AP82" s="146" t="s">
        <v>67</v>
      </c>
      <c r="AQ82" s="146" t="s">
        <v>72</v>
      </c>
      <c r="AR82" s="146" t="s">
        <v>72</v>
      </c>
      <c r="AS82" s="146" t="s">
        <v>72</v>
      </c>
      <c r="AT82" s="28">
        <f t="shared" si="19"/>
        <v>37.97607910672</v>
      </c>
      <c r="AU82" s="153" t="str">
        <f t="shared" si="23"/>
        <v>7218.00</v>
      </c>
      <c r="AV82" s="153" t="str">
        <f t="shared" si="24"/>
        <v>199</v>
      </c>
      <c r="AW82" s="153" t="str">
        <f t="shared" si="25"/>
        <v>146</v>
      </c>
      <c r="AX82" s="153" t="str">
        <f t="shared" si="26"/>
        <v>1</v>
      </c>
      <c r="AY82" s="155">
        <v>39.53015</v>
      </c>
      <c r="AZ82" s="156">
        <v>6834</v>
      </c>
      <c r="BA82" s="28">
        <f t="shared" si="27"/>
        <v>-3.93135592270709</v>
      </c>
      <c r="BB82" s="28">
        <f t="shared" si="28"/>
        <v>-17.3105062920691</v>
      </c>
      <c r="BC82" s="29">
        <f t="shared" si="20"/>
        <v>589.35175879397</v>
      </c>
      <c r="BD82" s="36">
        <f t="shared" si="21"/>
        <v>28.3969849246231</v>
      </c>
      <c r="BE82" s="29">
        <f t="shared" si="22"/>
        <v>5.26130217604877</v>
      </c>
      <c r="BF82" s="29">
        <f t="shared" si="29"/>
        <v>190.834568375477</v>
      </c>
    </row>
    <row r="83" ht="27" spans="1:58">
      <c r="A83" s="42">
        <v>1</v>
      </c>
      <c r="B83" s="42">
        <v>1071</v>
      </c>
      <c r="C83" s="146" t="s">
        <v>1039</v>
      </c>
      <c r="D83" s="149">
        <v>9</v>
      </c>
      <c r="E83" s="146" t="s">
        <v>62</v>
      </c>
      <c r="F83" s="146" t="s">
        <v>1040</v>
      </c>
      <c r="G83" s="146" t="s">
        <v>1040</v>
      </c>
      <c r="H83" s="146" t="s">
        <v>1041</v>
      </c>
      <c r="I83" s="146" t="s">
        <v>1042</v>
      </c>
      <c r="J83" s="146" t="s">
        <v>121</v>
      </c>
      <c r="K83" s="146" t="s">
        <v>121</v>
      </c>
      <c r="L83" s="146" t="s">
        <v>67</v>
      </c>
      <c r="M83" s="146" t="s">
        <v>67</v>
      </c>
      <c r="N83" s="146" t="s">
        <v>1043</v>
      </c>
      <c r="O83" s="146" t="s">
        <v>1044</v>
      </c>
      <c r="P83" s="146" t="s">
        <v>1045</v>
      </c>
      <c r="Q83" s="146" t="s">
        <v>1046</v>
      </c>
      <c r="R83" s="146" t="s">
        <v>72</v>
      </c>
      <c r="S83" s="146" t="s">
        <v>72</v>
      </c>
      <c r="T83" s="146" t="s">
        <v>72</v>
      </c>
      <c r="U83" s="146" t="s">
        <v>72</v>
      </c>
      <c r="V83" s="146" t="s">
        <v>1047</v>
      </c>
      <c r="W83" s="146" t="s">
        <v>1048</v>
      </c>
      <c r="X83" s="146" t="s">
        <v>1047</v>
      </c>
      <c r="Y83" s="146" t="s">
        <v>1048</v>
      </c>
      <c r="Z83" s="146" t="s">
        <v>72</v>
      </c>
      <c r="AA83" s="146" t="s">
        <v>72</v>
      </c>
      <c r="AB83" s="146" t="s">
        <v>72</v>
      </c>
      <c r="AC83" s="146" t="s">
        <v>72</v>
      </c>
      <c r="AD83" s="146" t="s">
        <v>72</v>
      </c>
      <c r="AE83" s="146" t="s">
        <v>72</v>
      </c>
      <c r="AF83" s="146" t="s">
        <v>72</v>
      </c>
      <c r="AG83" s="146" t="s">
        <v>72</v>
      </c>
      <c r="AH83" s="146" t="s">
        <v>362</v>
      </c>
      <c r="AI83" s="146" t="s">
        <v>1049</v>
      </c>
      <c r="AJ83" s="146" t="s">
        <v>92</v>
      </c>
      <c r="AK83" s="146" t="s">
        <v>92</v>
      </c>
      <c r="AL83" s="146" t="s">
        <v>72</v>
      </c>
      <c r="AM83" s="146" t="s">
        <v>72</v>
      </c>
      <c r="AN83" s="146" t="s">
        <v>72</v>
      </c>
      <c r="AO83" s="146" t="s">
        <v>72</v>
      </c>
      <c r="AP83" s="146" t="s">
        <v>67</v>
      </c>
      <c r="AQ83" s="146" t="s">
        <v>72</v>
      </c>
      <c r="AR83" s="146" t="s">
        <v>72</v>
      </c>
      <c r="AS83" s="146" t="s">
        <v>72</v>
      </c>
      <c r="AT83" s="28">
        <f t="shared" si="19"/>
        <v>54.107426556</v>
      </c>
      <c r="AU83" s="153" t="str">
        <f t="shared" si="23"/>
        <v>9710.28</v>
      </c>
      <c r="AV83" s="153" t="str">
        <f t="shared" si="24"/>
        <v>173</v>
      </c>
      <c r="AW83" s="153" t="str">
        <f t="shared" si="25"/>
        <v>48</v>
      </c>
      <c r="AX83" s="153" t="str">
        <f t="shared" si="26"/>
        <v>2</v>
      </c>
      <c r="AY83" s="155">
        <v>42.32785</v>
      </c>
      <c r="AZ83" s="156">
        <v>5646</v>
      </c>
      <c r="BA83" s="28">
        <f t="shared" si="27"/>
        <v>27.8293760632775</v>
      </c>
      <c r="BB83" s="28">
        <f t="shared" si="28"/>
        <v>3.48919589089621</v>
      </c>
      <c r="BC83" s="29">
        <f t="shared" si="20"/>
        <v>926.826589595376</v>
      </c>
      <c r="BD83" s="36">
        <f t="shared" si="21"/>
        <v>33.7745664739884</v>
      </c>
      <c r="BE83" s="29">
        <f t="shared" si="22"/>
        <v>5.57217985022059</v>
      </c>
      <c r="BF83" s="29">
        <f t="shared" si="29"/>
        <v>312.759691075144</v>
      </c>
    </row>
    <row r="84" spans="1:58">
      <c r="A84" s="42">
        <v>3</v>
      </c>
      <c r="B84" s="42">
        <v>1071</v>
      </c>
      <c r="C84" s="146" t="s">
        <v>1050</v>
      </c>
      <c r="D84" s="149">
        <v>82</v>
      </c>
      <c r="E84" s="146" t="s">
        <v>62</v>
      </c>
      <c r="F84" s="146" t="s">
        <v>1051</v>
      </c>
      <c r="G84" s="146" t="s">
        <v>1052</v>
      </c>
      <c r="H84" s="146" t="s">
        <v>1053</v>
      </c>
      <c r="I84" s="146" t="s">
        <v>710</v>
      </c>
      <c r="J84" s="146" t="s">
        <v>67</v>
      </c>
      <c r="K84" s="146" t="s">
        <v>67</v>
      </c>
      <c r="L84" s="146" t="s">
        <v>67</v>
      </c>
      <c r="M84" s="146" t="s">
        <v>67</v>
      </c>
      <c r="N84" s="146" t="s">
        <v>1054</v>
      </c>
      <c r="O84" s="146" t="s">
        <v>1055</v>
      </c>
      <c r="P84" s="146" t="s">
        <v>1056</v>
      </c>
      <c r="Q84" s="146" t="s">
        <v>1057</v>
      </c>
      <c r="R84" s="146" t="s">
        <v>72</v>
      </c>
      <c r="S84" s="146" t="s">
        <v>72</v>
      </c>
      <c r="T84" s="146" t="s">
        <v>72</v>
      </c>
      <c r="U84" s="146" t="s">
        <v>72</v>
      </c>
      <c r="V84" s="146" t="s">
        <v>72</v>
      </c>
      <c r="W84" s="146" t="s">
        <v>72</v>
      </c>
      <c r="X84" s="146" t="s">
        <v>72</v>
      </c>
      <c r="Y84" s="146" t="s">
        <v>72</v>
      </c>
      <c r="Z84" s="146" t="s">
        <v>72</v>
      </c>
      <c r="AA84" s="146" t="s">
        <v>72</v>
      </c>
      <c r="AB84" s="146" t="s">
        <v>72</v>
      </c>
      <c r="AC84" s="146" t="s">
        <v>72</v>
      </c>
      <c r="AD84" s="146" t="s">
        <v>72</v>
      </c>
      <c r="AE84" s="146" t="s">
        <v>72</v>
      </c>
      <c r="AF84" s="146" t="s">
        <v>72</v>
      </c>
      <c r="AG84" s="146" t="s">
        <v>72</v>
      </c>
      <c r="AH84" s="146" t="s">
        <v>72</v>
      </c>
      <c r="AI84" s="146" t="s">
        <v>72</v>
      </c>
      <c r="AJ84" s="146" t="s">
        <v>72</v>
      </c>
      <c r="AK84" s="146" t="s">
        <v>72</v>
      </c>
      <c r="AL84" s="146" t="s">
        <v>72</v>
      </c>
      <c r="AM84" s="146" t="s">
        <v>72</v>
      </c>
      <c r="AN84" s="146" t="s">
        <v>1058</v>
      </c>
      <c r="AO84" s="146" t="s">
        <v>1059</v>
      </c>
      <c r="AP84" s="146" t="s">
        <v>67</v>
      </c>
      <c r="AQ84" s="146" t="s">
        <v>72</v>
      </c>
      <c r="AR84" s="146" t="s">
        <v>72</v>
      </c>
      <c r="AS84" s="146" t="s">
        <v>72</v>
      </c>
      <c r="AT84" s="28">
        <f t="shared" si="19"/>
        <v>20.698912</v>
      </c>
      <c r="AU84" s="153" t="str">
        <f t="shared" si="23"/>
        <v>6047.00</v>
      </c>
      <c r="AV84" s="153" t="str">
        <f t="shared" si="24"/>
        <v>156</v>
      </c>
      <c r="AW84" s="153" t="str">
        <f t="shared" si="25"/>
        <v>20</v>
      </c>
      <c r="AX84" s="153" t="str">
        <f t="shared" si="26"/>
        <v>0</v>
      </c>
      <c r="AY84" s="155">
        <v>21.4817</v>
      </c>
      <c r="AZ84" s="156">
        <v>1703</v>
      </c>
      <c r="BA84" s="28">
        <f t="shared" si="27"/>
        <v>-3.64397603541619</v>
      </c>
      <c r="BB84" s="28">
        <f t="shared" si="28"/>
        <v>-9.39518496770405</v>
      </c>
      <c r="BC84" s="29">
        <f t="shared" si="20"/>
        <v>426.435897435897</v>
      </c>
      <c r="BD84" s="36">
        <f t="shared" si="21"/>
        <v>9.89102564102564</v>
      </c>
      <c r="BE84" s="29">
        <f t="shared" si="22"/>
        <v>3.42300512650901</v>
      </c>
      <c r="BF84" s="29">
        <f t="shared" si="29"/>
        <v>132.685333333333</v>
      </c>
    </row>
    <row r="85" spans="1:58">
      <c r="A85" s="42">
        <v>1</v>
      </c>
      <c r="B85" s="42">
        <v>1071</v>
      </c>
      <c r="C85" s="146" t="s">
        <v>1060</v>
      </c>
      <c r="D85" s="149">
        <v>116</v>
      </c>
      <c r="E85" s="146" t="s">
        <v>62</v>
      </c>
      <c r="F85" s="146" t="s">
        <v>1061</v>
      </c>
      <c r="G85" s="146" t="s">
        <v>1062</v>
      </c>
      <c r="H85" s="146" t="s">
        <v>1063</v>
      </c>
      <c r="I85" s="146" t="s">
        <v>435</v>
      </c>
      <c r="J85" s="146" t="s">
        <v>62</v>
      </c>
      <c r="K85" s="146" t="s">
        <v>62</v>
      </c>
      <c r="L85" s="146" t="s">
        <v>67</v>
      </c>
      <c r="M85" s="146" t="s">
        <v>67</v>
      </c>
      <c r="N85" s="146" t="s">
        <v>1064</v>
      </c>
      <c r="O85" s="146" t="s">
        <v>1065</v>
      </c>
      <c r="P85" s="146" t="s">
        <v>1066</v>
      </c>
      <c r="Q85" s="146" t="s">
        <v>1067</v>
      </c>
      <c r="R85" s="146" t="s">
        <v>72</v>
      </c>
      <c r="S85" s="146" t="s">
        <v>72</v>
      </c>
      <c r="T85" s="146" t="s">
        <v>72</v>
      </c>
      <c r="U85" s="146" t="s">
        <v>72</v>
      </c>
      <c r="V85" s="146" t="s">
        <v>1068</v>
      </c>
      <c r="W85" s="146" t="s">
        <v>1069</v>
      </c>
      <c r="X85" s="146" t="s">
        <v>1070</v>
      </c>
      <c r="Y85" s="146" t="s">
        <v>1069</v>
      </c>
      <c r="Z85" s="146" t="s">
        <v>72</v>
      </c>
      <c r="AA85" s="146" t="s">
        <v>72</v>
      </c>
      <c r="AB85" s="146" t="s">
        <v>72</v>
      </c>
      <c r="AC85" s="146" t="s">
        <v>72</v>
      </c>
      <c r="AD85" s="146" t="s">
        <v>72</v>
      </c>
      <c r="AE85" s="146" t="s">
        <v>72</v>
      </c>
      <c r="AF85" s="146" t="s">
        <v>72</v>
      </c>
      <c r="AG85" s="146" t="s">
        <v>72</v>
      </c>
      <c r="AH85" s="146" t="s">
        <v>574</v>
      </c>
      <c r="AI85" s="146" t="s">
        <v>1071</v>
      </c>
      <c r="AJ85" s="146" t="s">
        <v>92</v>
      </c>
      <c r="AK85" s="146" t="s">
        <v>92</v>
      </c>
      <c r="AL85" s="146" t="s">
        <v>72</v>
      </c>
      <c r="AM85" s="146" t="s">
        <v>72</v>
      </c>
      <c r="AN85" s="146" t="s">
        <v>1072</v>
      </c>
      <c r="AO85" s="146" t="s">
        <v>1073</v>
      </c>
      <c r="AP85" s="146" t="s">
        <v>67</v>
      </c>
      <c r="AQ85" s="146" t="s">
        <v>72</v>
      </c>
      <c r="AR85" s="146" t="s">
        <v>72</v>
      </c>
      <c r="AS85" s="146" t="s">
        <v>72</v>
      </c>
      <c r="AT85" s="28">
        <f t="shared" si="19"/>
        <v>28.27201474236</v>
      </c>
      <c r="AU85" s="153" t="str">
        <f t="shared" si="23"/>
        <v>5795.00</v>
      </c>
      <c r="AV85" s="153" t="str">
        <f t="shared" si="24"/>
        <v>158</v>
      </c>
      <c r="AW85" s="153" t="str">
        <f t="shared" si="25"/>
        <v>37</v>
      </c>
      <c r="AX85" s="153" t="str">
        <f t="shared" si="26"/>
        <v>1</v>
      </c>
      <c r="AY85" s="155">
        <v>29.05604</v>
      </c>
      <c r="AZ85" s="156">
        <v>2850</v>
      </c>
      <c r="BA85" s="28">
        <f t="shared" si="27"/>
        <v>-2.69832109826389</v>
      </c>
      <c r="BB85" s="28">
        <f t="shared" si="28"/>
        <v>14.7368421052632</v>
      </c>
      <c r="BC85" s="29">
        <f t="shared" si="20"/>
        <v>534.791139240506</v>
      </c>
      <c r="BD85" s="36">
        <f t="shared" si="21"/>
        <v>20.6962025316456</v>
      </c>
      <c r="BE85" s="29">
        <f t="shared" si="22"/>
        <v>4.87869106856946</v>
      </c>
      <c r="BF85" s="29">
        <f t="shared" si="29"/>
        <v>178.936802166835</v>
      </c>
    </row>
    <row r="86" ht="27" spans="1:58">
      <c r="A86" s="42">
        <v>9</v>
      </c>
      <c r="B86" s="42">
        <v>1016</v>
      </c>
      <c r="C86" s="146" t="s">
        <v>1074</v>
      </c>
      <c r="D86" s="149">
        <v>86</v>
      </c>
      <c r="E86" s="146" t="s">
        <v>62</v>
      </c>
      <c r="F86" s="146" t="s">
        <v>1075</v>
      </c>
      <c r="G86" s="146" t="s">
        <v>1076</v>
      </c>
      <c r="H86" s="146" t="s">
        <v>746</v>
      </c>
      <c r="I86" s="146" t="s">
        <v>746</v>
      </c>
      <c r="J86" s="146" t="s">
        <v>121</v>
      </c>
      <c r="K86" s="146" t="s">
        <v>121</v>
      </c>
      <c r="L86" s="146" t="s">
        <v>67</v>
      </c>
      <c r="M86" s="146" t="s">
        <v>67</v>
      </c>
      <c r="N86" s="146" t="s">
        <v>1077</v>
      </c>
      <c r="O86" s="146" t="s">
        <v>1078</v>
      </c>
      <c r="P86" s="146" t="s">
        <v>1079</v>
      </c>
      <c r="Q86" s="146" t="s">
        <v>1080</v>
      </c>
      <c r="R86" s="146" t="s">
        <v>72</v>
      </c>
      <c r="S86" s="146" t="s">
        <v>72</v>
      </c>
      <c r="T86" s="146" t="s">
        <v>72</v>
      </c>
      <c r="U86" s="146" t="s">
        <v>72</v>
      </c>
      <c r="V86" s="146" t="s">
        <v>1081</v>
      </c>
      <c r="W86" s="146" t="s">
        <v>1082</v>
      </c>
      <c r="X86" s="146" t="s">
        <v>1081</v>
      </c>
      <c r="Y86" s="146" t="s">
        <v>1082</v>
      </c>
      <c r="Z86" s="146" t="s">
        <v>72</v>
      </c>
      <c r="AA86" s="146" t="s">
        <v>72</v>
      </c>
      <c r="AB86" s="146" t="s">
        <v>72</v>
      </c>
      <c r="AC86" s="146" t="s">
        <v>72</v>
      </c>
      <c r="AD86" s="146" t="s">
        <v>72</v>
      </c>
      <c r="AE86" s="146" t="s">
        <v>72</v>
      </c>
      <c r="AF86" s="146" t="s">
        <v>72</v>
      </c>
      <c r="AG86" s="146" t="s">
        <v>72</v>
      </c>
      <c r="AH86" s="146" t="s">
        <v>72</v>
      </c>
      <c r="AI86" s="146" t="s">
        <v>72</v>
      </c>
      <c r="AJ86" s="146" t="s">
        <v>92</v>
      </c>
      <c r="AK86" s="146" t="s">
        <v>92</v>
      </c>
      <c r="AL86" s="146" t="s">
        <v>72</v>
      </c>
      <c r="AM86" s="146" t="s">
        <v>72</v>
      </c>
      <c r="AN86" s="146" t="s">
        <v>72</v>
      </c>
      <c r="AO86" s="146" t="s">
        <v>72</v>
      </c>
      <c r="AP86" s="146" t="s">
        <v>62</v>
      </c>
      <c r="AQ86" s="146" t="s">
        <v>72</v>
      </c>
      <c r="AR86" s="146" t="s">
        <v>72</v>
      </c>
      <c r="AS86" s="146" t="s">
        <v>72</v>
      </c>
      <c r="AT86" s="28">
        <f t="shared" si="19"/>
        <v>28.12649320594</v>
      </c>
      <c r="AU86" s="153" t="str">
        <f t="shared" si="23"/>
        <v>10276.00</v>
      </c>
      <c r="AV86" s="153" t="str">
        <f t="shared" si="24"/>
        <v>42</v>
      </c>
      <c r="AW86" s="153" t="str">
        <f t="shared" si="25"/>
        <v>42</v>
      </c>
      <c r="AX86" s="153" t="str">
        <f t="shared" si="26"/>
        <v>2</v>
      </c>
      <c r="AY86" s="155">
        <v>23.1924</v>
      </c>
      <c r="AZ86" s="156">
        <v>1825</v>
      </c>
      <c r="BA86" s="28">
        <f t="shared" si="27"/>
        <v>21.2746123986306</v>
      </c>
      <c r="BB86" s="28">
        <f t="shared" si="28"/>
        <v>27.3424657534247</v>
      </c>
      <c r="BC86" s="29">
        <f t="shared" si="20"/>
        <v>2191.47142857143</v>
      </c>
      <c r="BD86" s="36">
        <f t="shared" si="21"/>
        <v>55.3333333333333</v>
      </c>
      <c r="BE86" s="29">
        <f t="shared" si="22"/>
        <v>2.73710521661541</v>
      </c>
      <c r="BF86" s="29">
        <f t="shared" si="29"/>
        <v>669.678409665238</v>
      </c>
    </row>
    <row r="87" ht="27" spans="1:58">
      <c r="A87" s="42">
        <v>2</v>
      </c>
      <c r="B87" s="42">
        <v>1011</v>
      </c>
      <c r="C87" s="146" t="s">
        <v>1083</v>
      </c>
      <c r="D87" s="149">
        <v>94</v>
      </c>
      <c r="E87" s="146" t="s">
        <v>62</v>
      </c>
      <c r="F87" s="146" t="s">
        <v>1084</v>
      </c>
      <c r="G87" s="146" t="s">
        <v>1085</v>
      </c>
      <c r="H87" s="146" t="s">
        <v>1086</v>
      </c>
      <c r="I87" s="146" t="s">
        <v>806</v>
      </c>
      <c r="J87" s="146" t="s">
        <v>121</v>
      </c>
      <c r="K87" s="146" t="s">
        <v>121</v>
      </c>
      <c r="L87" s="146" t="s">
        <v>67</v>
      </c>
      <c r="M87" s="146" t="s">
        <v>67</v>
      </c>
      <c r="N87" s="146" t="s">
        <v>1087</v>
      </c>
      <c r="O87" s="146" t="s">
        <v>1088</v>
      </c>
      <c r="P87" s="146" t="s">
        <v>1089</v>
      </c>
      <c r="Q87" s="146" t="s">
        <v>1090</v>
      </c>
      <c r="R87" s="146" t="s">
        <v>72</v>
      </c>
      <c r="S87" s="146" t="s">
        <v>72</v>
      </c>
      <c r="T87" s="146" t="s">
        <v>1091</v>
      </c>
      <c r="U87" s="146" t="s">
        <v>1092</v>
      </c>
      <c r="V87" s="146" t="s">
        <v>1093</v>
      </c>
      <c r="W87" s="146" t="s">
        <v>1094</v>
      </c>
      <c r="X87" s="146" t="s">
        <v>1093</v>
      </c>
      <c r="Y87" s="146" t="s">
        <v>1094</v>
      </c>
      <c r="Z87" s="146" t="s">
        <v>72</v>
      </c>
      <c r="AA87" s="146" t="s">
        <v>72</v>
      </c>
      <c r="AB87" s="146" t="s">
        <v>72</v>
      </c>
      <c r="AC87" s="146" t="s">
        <v>72</v>
      </c>
      <c r="AD87" s="146" t="s">
        <v>72</v>
      </c>
      <c r="AE87" s="146" t="s">
        <v>72</v>
      </c>
      <c r="AF87" s="146" t="s">
        <v>72</v>
      </c>
      <c r="AG87" s="146" t="s">
        <v>72</v>
      </c>
      <c r="AH87" s="146" t="s">
        <v>611</v>
      </c>
      <c r="AI87" s="146" t="s">
        <v>1095</v>
      </c>
      <c r="AJ87" s="146" t="s">
        <v>92</v>
      </c>
      <c r="AK87" s="146" t="s">
        <v>92</v>
      </c>
      <c r="AL87" s="146" t="s">
        <v>72</v>
      </c>
      <c r="AM87" s="146" t="s">
        <v>72</v>
      </c>
      <c r="AN87" s="146" t="s">
        <v>72</v>
      </c>
      <c r="AO87" s="146" t="s">
        <v>72</v>
      </c>
      <c r="AP87" s="146" t="s">
        <v>67</v>
      </c>
      <c r="AQ87" s="146" t="s">
        <v>72</v>
      </c>
      <c r="AR87" s="146" t="s">
        <v>72</v>
      </c>
      <c r="AS87" s="146" t="s">
        <v>72</v>
      </c>
      <c r="AT87" s="28">
        <f t="shared" si="19"/>
        <v>98.37754651854</v>
      </c>
      <c r="AU87" s="153" t="str">
        <f t="shared" si="23"/>
        <v>16751.00</v>
      </c>
      <c r="AV87" s="153" t="str">
        <f t="shared" si="24"/>
        <v>1278</v>
      </c>
      <c r="AW87" s="153" t="str">
        <f t="shared" si="25"/>
        <v>165</v>
      </c>
      <c r="AX87" s="153" t="str">
        <f t="shared" si="26"/>
        <v>2</v>
      </c>
      <c r="AY87" s="155">
        <v>107.52835</v>
      </c>
      <c r="AZ87" s="156">
        <v>16317</v>
      </c>
      <c r="BA87" s="28">
        <f t="shared" si="27"/>
        <v>-8.51013103191854</v>
      </c>
      <c r="BB87" s="28">
        <f t="shared" si="28"/>
        <v>-35.582521296807</v>
      </c>
      <c r="BC87" s="29">
        <f t="shared" si="20"/>
        <v>240.16979655712</v>
      </c>
      <c r="BD87" s="36">
        <f t="shared" si="21"/>
        <v>8.2245696400626</v>
      </c>
      <c r="BE87" s="29">
        <f t="shared" si="22"/>
        <v>5.87293573628679</v>
      </c>
      <c r="BF87" s="29">
        <f t="shared" si="29"/>
        <v>76.97773593</v>
      </c>
    </row>
    <row r="88" ht="27" spans="1:58">
      <c r="A88" s="42">
        <v>3</v>
      </c>
      <c r="B88" s="42">
        <v>1011</v>
      </c>
      <c r="C88" s="146" t="s">
        <v>1096</v>
      </c>
      <c r="D88" s="149">
        <v>23</v>
      </c>
      <c r="E88" s="146" t="s">
        <v>62</v>
      </c>
      <c r="F88" s="146" t="s">
        <v>1097</v>
      </c>
      <c r="G88" s="146" t="s">
        <v>1098</v>
      </c>
      <c r="H88" s="146" t="s">
        <v>1099</v>
      </c>
      <c r="I88" s="146" t="s">
        <v>1100</v>
      </c>
      <c r="J88" s="146" t="s">
        <v>62</v>
      </c>
      <c r="K88" s="146" t="s">
        <v>62</v>
      </c>
      <c r="L88" s="146" t="s">
        <v>67</v>
      </c>
      <c r="M88" s="146" t="s">
        <v>67</v>
      </c>
      <c r="N88" s="146" t="s">
        <v>1101</v>
      </c>
      <c r="O88" s="146" t="s">
        <v>1102</v>
      </c>
      <c r="P88" s="146" t="s">
        <v>1103</v>
      </c>
      <c r="Q88" s="146" t="s">
        <v>1104</v>
      </c>
      <c r="R88" s="146" t="s">
        <v>72</v>
      </c>
      <c r="S88" s="146" t="s">
        <v>72</v>
      </c>
      <c r="T88" s="146" t="s">
        <v>1105</v>
      </c>
      <c r="U88" s="146" t="s">
        <v>1106</v>
      </c>
      <c r="V88" s="146" t="s">
        <v>72</v>
      </c>
      <c r="W88" s="146" t="s">
        <v>72</v>
      </c>
      <c r="X88" s="146" t="s">
        <v>72</v>
      </c>
      <c r="Y88" s="146" t="s">
        <v>72</v>
      </c>
      <c r="Z88" s="146" t="s">
        <v>72</v>
      </c>
      <c r="AA88" s="146" t="s">
        <v>72</v>
      </c>
      <c r="AB88" s="146" t="s">
        <v>72</v>
      </c>
      <c r="AC88" s="146" t="s">
        <v>72</v>
      </c>
      <c r="AD88" s="146" t="s">
        <v>72</v>
      </c>
      <c r="AE88" s="146" t="s">
        <v>72</v>
      </c>
      <c r="AF88" s="146" t="s">
        <v>72</v>
      </c>
      <c r="AG88" s="146" t="s">
        <v>72</v>
      </c>
      <c r="AH88" s="146" t="s">
        <v>72</v>
      </c>
      <c r="AI88" s="146" t="s">
        <v>72</v>
      </c>
      <c r="AJ88" s="146" t="s">
        <v>92</v>
      </c>
      <c r="AK88" s="146" t="s">
        <v>92</v>
      </c>
      <c r="AL88" s="146" t="s">
        <v>72</v>
      </c>
      <c r="AM88" s="146" t="s">
        <v>72</v>
      </c>
      <c r="AN88" s="146" t="s">
        <v>72</v>
      </c>
      <c r="AO88" s="146" t="s">
        <v>72</v>
      </c>
      <c r="AP88" s="146" t="s">
        <v>67</v>
      </c>
      <c r="AQ88" s="146" t="s">
        <v>72</v>
      </c>
      <c r="AR88" s="146" t="s">
        <v>72</v>
      </c>
      <c r="AS88" s="146" t="s">
        <v>72</v>
      </c>
      <c r="AT88" s="28">
        <f t="shared" si="19"/>
        <v>55.10783468</v>
      </c>
      <c r="AU88" s="153" t="str">
        <f t="shared" si="23"/>
        <v>7920.00</v>
      </c>
      <c r="AV88" s="153" t="str">
        <f t="shared" si="24"/>
        <v>458</v>
      </c>
      <c r="AW88" s="153" t="str">
        <f t="shared" si="25"/>
        <v>64</v>
      </c>
      <c r="AX88" s="153" t="str">
        <f t="shared" si="26"/>
        <v>1</v>
      </c>
      <c r="AY88" s="155">
        <v>57.14932</v>
      </c>
      <c r="AZ88" s="156">
        <v>9825</v>
      </c>
      <c r="BA88" s="28">
        <f t="shared" si="27"/>
        <v>-3.57219529471217</v>
      </c>
      <c r="BB88" s="28">
        <f t="shared" si="28"/>
        <v>-13.3531806615776</v>
      </c>
      <c r="BC88" s="29">
        <f t="shared" si="20"/>
        <v>371.397379912664</v>
      </c>
      <c r="BD88" s="36">
        <f t="shared" si="21"/>
        <v>18.5874454148472</v>
      </c>
      <c r="BE88" s="29">
        <f t="shared" si="22"/>
        <v>6.95805993434343</v>
      </c>
      <c r="BF88" s="29">
        <f t="shared" si="29"/>
        <v>120.322783144105</v>
      </c>
    </row>
    <row r="89" ht="27" spans="1:58">
      <c r="A89" s="42">
        <v>1</v>
      </c>
      <c r="B89" s="42">
        <v>1013</v>
      </c>
      <c r="C89" s="146" t="s">
        <v>1107</v>
      </c>
      <c r="D89" s="149">
        <v>40</v>
      </c>
      <c r="E89" s="146" t="s">
        <v>62</v>
      </c>
      <c r="F89" s="146" t="s">
        <v>1108</v>
      </c>
      <c r="G89" s="146" t="s">
        <v>1109</v>
      </c>
      <c r="H89" s="146" t="s">
        <v>1110</v>
      </c>
      <c r="I89" s="146" t="s">
        <v>564</v>
      </c>
      <c r="J89" s="146" t="s">
        <v>369</v>
      </c>
      <c r="K89" s="146" t="s">
        <v>121</v>
      </c>
      <c r="L89" s="146" t="s">
        <v>62</v>
      </c>
      <c r="M89" s="146" t="s">
        <v>67</v>
      </c>
      <c r="N89" s="146" t="s">
        <v>1111</v>
      </c>
      <c r="O89" s="146" t="s">
        <v>1112</v>
      </c>
      <c r="P89" s="146" t="s">
        <v>1113</v>
      </c>
      <c r="Q89" s="146" t="s">
        <v>1114</v>
      </c>
      <c r="R89" s="146" t="s">
        <v>72</v>
      </c>
      <c r="S89" s="146" t="s">
        <v>72</v>
      </c>
      <c r="T89" s="146" t="s">
        <v>72</v>
      </c>
      <c r="U89" s="146" t="s">
        <v>72</v>
      </c>
      <c r="V89" s="146" t="s">
        <v>1115</v>
      </c>
      <c r="W89" s="146" t="s">
        <v>1116</v>
      </c>
      <c r="X89" s="146" t="s">
        <v>1115</v>
      </c>
      <c r="Y89" s="146" t="s">
        <v>1117</v>
      </c>
      <c r="Z89" s="146" t="s">
        <v>72</v>
      </c>
      <c r="AA89" s="146" t="s">
        <v>72</v>
      </c>
      <c r="AB89" s="146" t="s">
        <v>1118</v>
      </c>
      <c r="AC89" s="146" t="s">
        <v>1119</v>
      </c>
      <c r="AD89" s="146" t="s">
        <v>1118</v>
      </c>
      <c r="AE89" s="146" t="s">
        <v>1119</v>
      </c>
      <c r="AF89" s="146" t="s">
        <v>72</v>
      </c>
      <c r="AG89" s="146" t="s">
        <v>72</v>
      </c>
      <c r="AH89" s="146" t="s">
        <v>72</v>
      </c>
      <c r="AI89" s="146" t="s">
        <v>72</v>
      </c>
      <c r="AJ89" s="146" t="s">
        <v>92</v>
      </c>
      <c r="AK89" s="146" t="s">
        <v>92</v>
      </c>
      <c r="AL89" s="146" t="s">
        <v>72</v>
      </c>
      <c r="AM89" s="146" t="s">
        <v>72</v>
      </c>
      <c r="AN89" s="146" t="s">
        <v>1120</v>
      </c>
      <c r="AO89" s="146" t="s">
        <v>1121</v>
      </c>
      <c r="AP89" s="146" t="s">
        <v>67</v>
      </c>
      <c r="AQ89" s="146" t="s">
        <v>72</v>
      </c>
      <c r="AR89" s="146" t="s">
        <v>72</v>
      </c>
      <c r="AS89" s="146" t="s">
        <v>72</v>
      </c>
      <c r="AT89" s="28">
        <f t="shared" si="19"/>
        <v>114.4291721</v>
      </c>
      <c r="AU89" s="153" t="str">
        <f t="shared" si="23"/>
        <v>13911.00</v>
      </c>
      <c r="AV89" s="153" t="str">
        <f t="shared" si="24"/>
        <v>1810</v>
      </c>
      <c r="AW89" s="153" t="str">
        <f t="shared" si="25"/>
        <v>210</v>
      </c>
      <c r="AX89" s="153" t="str">
        <f t="shared" si="26"/>
        <v>3</v>
      </c>
      <c r="AY89" s="155">
        <v>122.948</v>
      </c>
      <c r="AZ89" s="156">
        <v>22952</v>
      </c>
      <c r="BA89" s="28">
        <f t="shared" si="27"/>
        <v>-6.92880559260826</v>
      </c>
      <c r="BB89" s="28">
        <f t="shared" si="28"/>
        <v>-2.32659463227605</v>
      </c>
      <c r="BC89" s="29">
        <f t="shared" si="20"/>
        <v>167.860773480663</v>
      </c>
      <c r="BD89" s="36">
        <f t="shared" si="21"/>
        <v>12.385635359116</v>
      </c>
      <c r="BE89" s="29">
        <f t="shared" si="22"/>
        <v>8.22580490978362</v>
      </c>
      <c r="BF89" s="29">
        <f t="shared" si="29"/>
        <v>63.2205370718232</v>
      </c>
    </row>
    <row r="90" ht="27" spans="1:58">
      <c r="A90" s="42">
        <v>2</v>
      </c>
      <c r="B90" s="42">
        <v>1051</v>
      </c>
      <c r="C90" s="146" t="s">
        <v>1122</v>
      </c>
      <c r="D90" s="149">
        <v>12</v>
      </c>
      <c r="E90" s="146" t="s">
        <v>62</v>
      </c>
      <c r="F90" s="146" t="s">
        <v>1123</v>
      </c>
      <c r="G90" s="146" t="s">
        <v>1124</v>
      </c>
      <c r="H90" s="146" t="s">
        <v>1125</v>
      </c>
      <c r="I90" s="146" t="s">
        <v>533</v>
      </c>
      <c r="J90" s="146" t="s">
        <v>62</v>
      </c>
      <c r="K90" s="146" t="s">
        <v>67</v>
      </c>
      <c r="L90" s="146" t="s">
        <v>62</v>
      </c>
      <c r="M90" s="146" t="s">
        <v>67</v>
      </c>
      <c r="N90" s="146" t="s">
        <v>1126</v>
      </c>
      <c r="O90" s="146" t="s">
        <v>1127</v>
      </c>
      <c r="P90" s="146" t="s">
        <v>1128</v>
      </c>
      <c r="Q90" s="146" t="s">
        <v>1129</v>
      </c>
      <c r="R90" s="146" t="s">
        <v>72</v>
      </c>
      <c r="S90" s="146" t="s">
        <v>72</v>
      </c>
      <c r="T90" s="146" t="s">
        <v>72</v>
      </c>
      <c r="U90" s="146" t="s">
        <v>72</v>
      </c>
      <c r="V90" s="146" t="s">
        <v>72</v>
      </c>
      <c r="W90" s="146" t="s">
        <v>72</v>
      </c>
      <c r="X90" s="146" t="s">
        <v>72</v>
      </c>
      <c r="Y90" s="146" t="s">
        <v>72</v>
      </c>
      <c r="Z90" s="146" t="s">
        <v>72</v>
      </c>
      <c r="AA90" s="146" t="s">
        <v>72</v>
      </c>
      <c r="AB90" s="146" t="s">
        <v>1130</v>
      </c>
      <c r="AC90" s="146" t="s">
        <v>1082</v>
      </c>
      <c r="AD90" s="146" t="s">
        <v>1130</v>
      </c>
      <c r="AE90" s="146" t="s">
        <v>1082</v>
      </c>
      <c r="AF90" s="146" t="s">
        <v>72</v>
      </c>
      <c r="AG90" s="146" t="s">
        <v>72</v>
      </c>
      <c r="AH90" s="146" t="s">
        <v>1131</v>
      </c>
      <c r="AI90" s="146" t="s">
        <v>1132</v>
      </c>
      <c r="AJ90" s="146" t="s">
        <v>92</v>
      </c>
      <c r="AK90" s="146" t="s">
        <v>92</v>
      </c>
      <c r="AL90" s="146" t="s">
        <v>72</v>
      </c>
      <c r="AM90" s="146" t="s">
        <v>72</v>
      </c>
      <c r="AN90" s="146" t="s">
        <v>1133</v>
      </c>
      <c r="AO90" s="146" t="s">
        <v>1134</v>
      </c>
      <c r="AP90" s="146" t="s">
        <v>67</v>
      </c>
      <c r="AQ90" s="146" t="s">
        <v>72</v>
      </c>
      <c r="AR90" s="146" t="s">
        <v>72</v>
      </c>
      <c r="AS90" s="146" t="s">
        <v>72</v>
      </c>
      <c r="AT90" s="28">
        <f t="shared" si="19"/>
        <v>30.730110876</v>
      </c>
      <c r="AU90" s="153" t="str">
        <f t="shared" si="23"/>
        <v>5503.00</v>
      </c>
      <c r="AV90" s="153" t="str">
        <f t="shared" si="24"/>
        <v>234</v>
      </c>
      <c r="AW90" s="153" t="str">
        <f t="shared" si="25"/>
        <v>56</v>
      </c>
      <c r="AX90" s="153" t="str">
        <f t="shared" si="26"/>
        <v>1</v>
      </c>
      <c r="AY90" s="155">
        <v>37.02452</v>
      </c>
      <c r="AZ90" s="156">
        <v>2700</v>
      </c>
      <c r="BA90" s="28">
        <f t="shared" si="27"/>
        <v>-17.000650174533</v>
      </c>
      <c r="BB90" s="28">
        <f t="shared" si="28"/>
        <v>-43.2592592592593</v>
      </c>
      <c r="BC90" s="29">
        <f t="shared" si="20"/>
        <v>371.153846153846</v>
      </c>
      <c r="BD90" s="36">
        <f t="shared" si="21"/>
        <v>6.54700854700855</v>
      </c>
      <c r="BE90" s="29">
        <f t="shared" si="22"/>
        <v>5.58424693367254</v>
      </c>
      <c r="BF90" s="29">
        <f t="shared" si="29"/>
        <v>131.325260153846</v>
      </c>
    </row>
    <row r="91" spans="1:58">
      <c r="A91" s="42">
        <v>3</v>
      </c>
      <c r="B91" s="42">
        <v>1051</v>
      </c>
      <c r="C91" s="146" t="s">
        <v>1135</v>
      </c>
      <c r="D91" s="149">
        <v>52</v>
      </c>
      <c r="E91" s="146" t="s">
        <v>62</v>
      </c>
      <c r="F91" s="146" t="s">
        <v>1136</v>
      </c>
      <c r="G91" s="146" t="s">
        <v>1137</v>
      </c>
      <c r="H91" s="146" t="s">
        <v>1138</v>
      </c>
      <c r="I91" s="146" t="s">
        <v>860</v>
      </c>
      <c r="J91" s="146" t="s">
        <v>67</v>
      </c>
      <c r="K91" s="146" t="s">
        <v>67</v>
      </c>
      <c r="L91" s="146" t="s">
        <v>67</v>
      </c>
      <c r="M91" s="146" t="s">
        <v>67</v>
      </c>
      <c r="N91" s="146" t="s">
        <v>1139</v>
      </c>
      <c r="O91" s="146" t="s">
        <v>1140</v>
      </c>
      <c r="P91" s="146" t="s">
        <v>1141</v>
      </c>
      <c r="Q91" s="146" t="s">
        <v>1142</v>
      </c>
      <c r="R91" s="146" t="s">
        <v>72</v>
      </c>
      <c r="S91" s="146" t="s">
        <v>72</v>
      </c>
      <c r="T91" s="146" t="s">
        <v>72</v>
      </c>
      <c r="U91" s="146" t="s">
        <v>72</v>
      </c>
      <c r="V91" s="146" t="s">
        <v>72</v>
      </c>
      <c r="W91" s="146" t="s">
        <v>72</v>
      </c>
      <c r="X91" s="146" t="s">
        <v>72</v>
      </c>
      <c r="Y91" s="146" t="s">
        <v>72</v>
      </c>
      <c r="Z91" s="146" t="s">
        <v>72</v>
      </c>
      <c r="AA91" s="146" t="s">
        <v>72</v>
      </c>
      <c r="AB91" s="146" t="s">
        <v>72</v>
      </c>
      <c r="AC91" s="146" t="s">
        <v>72</v>
      </c>
      <c r="AD91" s="146" t="s">
        <v>72</v>
      </c>
      <c r="AE91" s="146" t="s">
        <v>72</v>
      </c>
      <c r="AF91" s="146" t="s">
        <v>72</v>
      </c>
      <c r="AG91" s="146" t="s">
        <v>72</v>
      </c>
      <c r="AH91" s="146" t="s">
        <v>776</v>
      </c>
      <c r="AI91" s="146" t="s">
        <v>1143</v>
      </c>
      <c r="AJ91" s="146" t="s">
        <v>92</v>
      </c>
      <c r="AK91" s="146" t="s">
        <v>92</v>
      </c>
      <c r="AL91" s="146" t="s">
        <v>72</v>
      </c>
      <c r="AM91" s="146" t="s">
        <v>72</v>
      </c>
      <c r="AN91" s="146" t="s">
        <v>382</v>
      </c>
      <c r="AO91" s="146" t="s">
        <v>1144</v>
      </c>
      <c r="AP91" s="146" t="s">
        <v>67</v>
      </c>
      <c r="AQ91" s="146" t="s">
        <v>72</v>
      </c>
      <c r="AR91" s="146" t="s">
        <v>72</v>
      </c>
      <c r="AS91" s="146" t="s">
        <v>72</v>
      </c>
      <c r="AT91" s="28">
        <f t="shared" si="19"/>
        <v>23.049723</v>
      </c>
      <c r="AU91" s="153" t="str">
        <f t="shared" si="23"/>
        <v>6566.70</v>
      </c>
      <c r="AV91" s="153" t="str">
        <f t="shared" si="24"/>
        <v>184</v>
      </c>
      <c r="AW91" s="153" t="str">
        <f t="shared" si="25"/>
        <v>28</v>
      </c>
      <c r="AX91" s="153" t="str">
        <f t="shared" si="26"/>
        <v>0</v>
      </c>
      <c r="AY91" s="155">
        <v>23.2131</v>
      </c>
      <c r="AZ91" s="156">
        <v>3490</v>
      </c>
      <c r="BA91" s="28">
        <f t="shared" si="27"/>
        <v>-0.703813794796891</v>
      </c>
      <c r="BB91" s="28">
        <f t="shared" si="28"/>
        <v>-20.8022922636103</v>
      </c>
      <c r="BC91" s="29">
        <f t="shared" si="20"/>
        <v>389.271739130435</v>
      </c>
      <c r="BD91" s="36">
        <f t="shared" si="21"/>
        <v>15.0217391304348</v>
      </c>
      <c r="BE91" s="29">
        <f t="shared" si="22"/>
        <v>3.51009228379551</v>
      </c>
      <c r="BF91" s="29">
        <f t="shared" si="29"/>
        <v>125.270233695652</v>
      </c>
    </row>
    <row r="92" ht="27" spans="1:58">
      <c r="A92" s="42">
        <v>3</v>
      </c>
      <c r="B92" s="42">
        <v>1105</v>
      </c>
      <c r="C92" s="148" t="s">
        <v>1145</v>
      </c>
      <c r="D92" s="149">
        <v>33</v>
      </c>
      <c r="E92" s="146" t="s">
        <v>62</v>
      </c>
      <c r="F92" s="146" t="s">
        <v>1146</v>
      </c>
      <c r="G92" s="146" t="s">
        <v>1147</v>
      </c>
      <c r="H92" s="146" t="s">
        <v>205</v>
      </c>
      <c r="I92" s="146" t="s">
        <v>1148</v>
      </c>
      <c r="J92" s="146" t="s">
        <v>67</v>
      </c>
      <c r="K92" s="146" t="s">
        <v>67</v>
      </c>
      <c r="L92" s="146" t="s">
        <v>67</v>
      </c>
      <c r="M92" s="146" t="s">
        <v>67</v>
      </c>
      <c r="N92" s="146" t="s">
        <v>1149</v>
      </c>
      <c r="O92" s="146" t="s">
        <v>1150</v>
      </c>
      <c r="P92" s="146" t="s">
        <v>1151</v>
      </c>
      <c r="Q92" s="146" t="s">
        <v>1152</v>
      </c>
      <c r="R92" s="146" t="s">
        <v>72</v>
      </c>
      <c r="S92" s="146" t="s">
        <v>72</v>
      </c>
      <c r="T92" s="146" t="s">
        <v>1153</v>
      </c>
      <c r="U92" s="146" t="s">
        <v>1154</v>
      </c>
      <c r="V92" s="146" t="s">
        <v>72</v>
      </c>
      <c r="W92" s="146" t="s">
        <v>72</v>
      </c>
      <c r="X92" s="146" t="s">
        <v>72</v>
      </c>
      <c r="Y92" s="146" t="s">
        <v>72</v>
      </c>
      <c r="Z92" s="146" t="s">
        <v>72</v>
      </c>
      <c r="AA92" s="146" t="s">
        <v>72</v>
      </c>
      <c r="AB92" s="146" t="s">
        <v>72</v>
      </c>
      <c r="AC92" s="146" t="s">
        <v>72</v>
      </c>
      <c r="AD92" s="146" t="s">
        <v>72</v>
      </c>
      <c r="AE92" s="146" t="s">
        <v>72</v>
      </c>
      <c r="AF92" s="146" t="s">
        <v>72</v>
      </c>
      <c r="AG92" s="146" t="s">
        <v>72</v>
      </c>
      <c r="AH92" s="146" t="s">
        <v>72</v>
      </c>
      <c r="AI92" s="146" t="s">
        <v>72</v>
      </c>
      <c r="AJ92" s="146" t="s">
        <v>72</v>
      </c>
      <c r="AK92" s="146" t="s">
        <v>72</v>
      </c>
      <c r="AL92" s="146" t="s">
        <v>72</v>
      </c>
      <c r="AM92" s="146" t="s">
        <v>72</v>
      </c>
      <c r="AN92" s="146" t="s">
        <v>72</v>
      </c>
      <c r="AO92" s="146" t="s">
        <v>72</v>
      </c>
      <c r="AP92" s="146" t="s">
        <v>67</v>
      </c>
      <c r="AQ92" s="146" t="s">
        <v>72</v>
      </c>
      <c r="AR92" s="146" t="s">
        <v>72</v>
      </c>
      <c r="AS92" s="146" t="s">
        <v>72</v>
      </c>
      <c r="AT92" s="28">
        <f t="shared" si="19"/>
        <v>60.7947135638</v>
      </c>
      <c r="AU92" s="153" t="str">
        <f t="shared" si="23"/>
        <v>8461.35</v>
      </c>
      <c r="AV92" s="153" t="str">
        <f t="shared" si="24"/>
        <v>176</v>
      </c>
      <c r="AW92" s="153" t="str">
        <f t="shared" si="25"/>
        <v>23</v>
      </c>
      <c r="AX92" s="153" t="str">
        <f t="shared" si="26"/>
        <v>0</v>
      </c>
      <c r="AY92" s="155">
        <v>63.8605</v>
      </c>
      <c r="AZ92" s="156">
        <v>3080</v>
      </c>
      <c r="BA92" s="28">
        <f t="shared" si="27"/>
        <v>-4.80075545321441</v>
      </c>
      <c r="BB92" s="28">
        <f t="shared" si="28"/>
        <v>30.3571428571429</v>
      </c>
      <c r="BC92" s="29">
        <f t="shared" si="20"/>
        <v>1001.80386363636</v>
      </c>
      <c r="BD92" s="36">
        <f t="shared" si="21"/>
        <v>22.8125</v>
      </c>
      <c r="BE92" s="29">
        <f t="shared" si="22"/>
        <v>7.18498981413132</v>
      </c>
      <c r="BF92" s="29">
        <f t="shared" si="29"/>
        <v>345.424508885227</v>
      </c>
    </row>
    <row r="93" ht="27" spans="1:58">
      <c r="A93" s="42">
        <v>2</v>
      </c>
      <c r="B93" s="42">
        <v>1012</v>
      </c>
      <c r="C93" s="146" t="s">
        <v>1155</v>
      </c>
      <c r="D93" s="149">
        <v>19</v>
      </c>
      <c r="E93" s="146" t="s">
        <v>62</v>
      </c>
      <c r="F93" s="146" t="s">
        <v>1156</v>
      </c>
      <c r="G93" s="146" t="s">
        <v>1157</v>
      </c>
      <c r="H93" s="146" t="s">
        <v>1158</v>
      </c>
      <c r="I93" s="146" t="s">
        <v>1002</v>
      </c>
      <c r="J93" s="146" t="s">
        <v>369</v>
      </c>
      <c r="K93" s="146" t="s">
        <v>121</v>
      </c>
      <c r="L93" s="146" t="s">
        <v>62</v>
      </c>
      <c r="M93" s="146" t="s">
        <v>67</v>
      </c>
      <c r="N93" s="146" t="s">
        <v>1159</v>
      </c>
      <c r="O93" s="146" t="s">
        <v>1160</v>
      </c>
      <c r="P93" s="146" t="s">
        <v>127</v>
      </c>
      <c r="Q93" s="146" t="s">
        <v>1161</v>
      </c>
      <c r="R93" s="146" t="s">
        <v>72</v>
      </c>
      <c r="S93" s="146" t="s">
        <v>72</v>
      </c>
      <c r="T93" s="146" t="s">
        <v>1162</v>
      </c>
      <c r="U93" s="146" t="s">
        <v>1163</v>
      </c>
      <c r="V93" s="146" t="s">
        <v>230</v>
      </c>
      <c r="W93" s="146" t="s">
        <v>1164</v>
      </c>
      <c r="X93" s="146" t="s">
        <v>230</v>
      </c>
      <c r="Y93" s="146" t="s">
        <v>1164</v>
      </c>
      <c r="Z93" s="146" t="s">
        <v>72</v>
      </c>
      <c r="AA93" s="146" t="s">
        <v>72</v>
      </c>
      <c r="AB93" s="146" t="s">
        <v>72</v>
      </c>
      <c r="AC93" s="146" t="s">
        <v>72</v>
      </c>
      <c r="AD93" s="146" t="s">
        <v>72</v>
      </c>
      <c r="AE93" s="146" t="s">
        <v>72</v>
      </c>
      <c r="AF93" s="146" t="s">
        <v>72</v>
      </c>
      <c r="AG93" s="146" t="s">
        <v>72</v>
      </c>
      <c r="AH93" s="146" t="s">
        <v>1165</v>
      </c>
      <c r="AI93" s="146" t="s">
        <v>1166</v>
      </c>
      <c r="AJ93" s="146" t="s">
        <v>92</v>
      </c>
      <c r="AK93" s="146" t="s">
        <v>92</v>
      </c>
      <c r="AL93" s="146" t="s">
        <v>72</v>
      </c>
      <c r="AM93" s="146" t="s">
        <v>72</v>
      </c>
      <c r="AN93" s="146" t="s">
        <v>1167</v>
      </c>
      <c r="AO93" s="146" t="s">
        <v>1168</v>
      </c>
      <c r="AP93" s="146" t="s">
        <v>67</v>
      </c>
      <c r="AQ93" s="146" t="s">
        <v>72</v>
      </c>
      <c r="AR93" s="146" t="s">
        <v>72</v>
      </c>
      <c r="AS93" s="146" t="s">
        <v>72</v>
      </c>
      <c r="AT93" s="28">
        <f t="shared" si="19"/>
        <v>79.430591405</v>
      </c>
      <c r="AU93" s="153" t="str">
        <f t="shared" si="23"/>
        <v>9230.00</v>
      </c>
      <c r="AV93" s="153" t="str">
        <f t="shared" si="24"/>
        <v>1224</v>
      </c>
      <c r="AW93" s="153" t="str">
        <f t="shared" si="25"/>
        <v>146</v>
      </c>
      <c r="AX93" s="153" t="str">
        <f t="shared" si="26"/>
        <v>3</v>
      </c>
      <c r="AY93" s="155">
        <v>81.03644</v>
      </c>
      <c r="AZ93" s="156">
        <v>10936</v>
      </c>
      <c r="BA93" s="28">
        <f t="shared" si="27"/>
        <v>-1.98163763733945</v>
      </c>
      <c r="BB93" s="28">
        <f t="shared" si="28"/>
        <v>-15.4169714703731</v>
      </c>
      <c r="BC93" s="29">
        <f t="shared" si="20"/>
        <v>178.082516339869</v>
      </c>
      <c r="BD93" s="36">
        <f t="shared" si="21"/>
        <v>7.55718954248366</v>
      </c>
      <c r="BE93" s="29">
        <f t="shared" si="22"/>
        <v>8.60569787703142</v>
      </c>
      <c r="BF93" s="29">
        <f t="shared" si="29"/>
        <v>64.8942740236928</v>
      </c>
    </row>
    <row r="94" ht="24" spans="1:58">
      <c r="A94" s="42">
        <v>2</v>
      </c>
      <c r="B94" s="42">
        <v>1012</v>
      </c>
      <c r="C94" s="148" t="s">
        <v>1169</v>
      </c>
      <c r="D94" s="149">
        <v>99</v>
      </c>
      <c r="E94" s="146" t="s">
        <v>62</v>
      </c>
      <c r="F94" s="146" t="s">
        <v>92</v>
      </c>
      <c r="G94" s="146" t="s">
        <v>92</v>
      </c>
      <c r="H94" s="146" t="s">
        <v>92</v>
      </c>
      <c r="I94" s="146" t="s">
        <v>92</v>
      </c>
      <c r="J94" s="146" t="s">
        <v>92</v>
      </c>
      <c r="K94" s="146" t="s">
        <v>92</v>
      </c>
      <c r="L94" s="146" t="s">
        <v>92</v>
      </c>
      <c r="M94" s="146" t="s">
        <v>92</v>
      </c>
      <c r="N94" s="146" t="s">
        <v>92</v>
      </c>
      <c r="O94" s="146" t="s">
        <v>92</v>
      </c>
      <c r="P94" s="146" t="s">
        <v>92</v>
      </c>
      <c r="Q94" s="146" t="s">
        <v>92</v>
      </c>
      <c r="R94" s="146" t="s">
        <v>92</v>
      </c>
      <c r="S94" s="146" t="s">
        <v>92</v>
      </c>
      <c r="T94" s="146" t="s">
        <v>92</v>
      </c>
      <c r="U94" s="146" t="s">
        <v>92</v>
      </c>
      <c r="V94" s="146" t="s">
        <v>92</v>
      </c>
      <c r="W94" s="146" t="s">
        <v>92</v>
      </c>
      <c r="X94" s="146" t="s">
        <v>92</v>
      </c>
      <c r="Y94" s="146" t="s">
        <v>92</v>
      </c>
      <c r="Z94" s="146" t="s">
        <v>92</v>
      </c>
      <c r="AA94" s="146" t="s">
        <v>92</v>
      </c>
      <c r="AB94" s="146" t="s">
        <v>92</v>
      </c>
      <c r="AC94" s="146" t="s">
        <v>92</v>
      </c>
      <c r="AD94" s="146" t="s">
        <v>92</v>
      </c>
      <c r="AE94" s="146" t="s">
        <v>92</v>
      </c>
      <c r="AF94" s="146" t="s">
        <v>92</v>
      </c>
      <c r="AG94" s="146" t="s">
        <v>92</v>
      </c>
      <c r="AH94" s="146" t="s">
        <v>92</v>
      </c>
      <c r="AI94" s="146" t="s">
        <v>92</v>
      </c>
      <c r="AJ94" s="146" t="s">
        <v>92</v>
      </c>
      <c r="AK94" s="146" t="s">
        <v>92</v>
      </c>
      <c r="AL94" s="146" t="s">
        <v>92</v>
      </c>
      <c r="AM94" s="146" t="s">
        <v>92</v>
      </c>
      <c r="AN94" s="146" t="s">
        <v>92</v>
      </c>
      <c r="AO94" s="146" t="s">
        <v>92</v>
      </c>
      <c r="AP94" s="146" t="s">
        <v>92</v>
      </c>
      <c r="AQ94" s="146" t="s">
        <v>92</v>
      </c>
      <c r="AR94" s="146" t="s">
        <v>92</v>
      </c>
      <c r="AS94" s="146" t="s">
        <v>92</v>
      </c>
      <c r="AT94" s="28">
        <v>0</v>
      </c>
      <c r="AU94" s="153" t="str">
        <f t="shared" si="23"/>
        <v/>
      </c>
      <c r="AV94" s="153" t="str">
        <f t="shared" si="24"/>
        <v/>
      </c>
      <c r="AW94" s="153" t="str">
        <f t="shared" si="25"/>
        <v/>
      </c>
      <c r="AX94" s="153" t="str">
        <f t="shared" si="26"/>
        <v/>
      </c>
      <c r="AY94" s="155"/>
      <c r="AZ94" s="156"/>
      <c r="BA94" s="28">
        <v>0</v>
      </c>
      <c r="BB94" s="28">
        <v>0</v>
      </c>
      <c r="BC94" s="29">
        <v>0</v>
      </c>
      <c r="BD94" s="36">
        <v>0</v>
      </c>
      <c r="BE94" s="29">
        <v>0</v>
      </c>
      <c r="BF94" s="29">
        <v>0</v>
      </c>
    </row>
    <row r="95" ht="27" spans="1:58">
      <c r="A95" s="42">
        <v>3</v>
      </c>
      <c r="B95" s="42">
        <v>1012</v>
      </c>
      <c r="C95" s="146" t="s">
        <v>1170</v>
      </c>
      <c r="D95" s="149">
        <v>91</v>
      </c>
      <c r="E95" s="146" t="s">
        <v>62</v>
      </c>
      <c r="F95" s="146" t="s">
        <v>1171</v>
      </c>
      <c r="G95" s="146" t="s">
        <v>1172</v>
      </c>
      <c r="H95" s="146" t="s">
        <v>1173</v>
      </c>
      <c r="I95" s="146" t="s">
        <v>658</v>
      </c>
      <c r="J95" s="146" t="s">
        <v>67</v>
      </c>
      <c r="K95" s="146" t="s">
        <v>67</v>
      </c>
      <c r="L95" s="146" t="s">
        <v>67</v>
      </c>
      <c r="M95" s="146" t="s">
        <v>67</v>
      </c>
      <c r="N95" s="146" t="s">
        <v>1174</v>
      </c>
      <c r="O95" s="146" t="s">
        <v>1175</v>
      </c>
      <c r="P95" s="146" t="s">
        <v>1176</v>
      </c>
      <c r="Q95" s="146" t="s">
        <v>1177</v>
      </c>
      <c r="R95" s="146" t="s">
        <v>72</v>
      </c>
      <c r="S95" s="146" t="s">
        <v>72</v>
      </c>
      <c r="T95" s="146" t="s">
        <v>1178</v>
      </c>
      <c r="U95" s="146" t="s">
        <v>1179</v>
      </c>
      <c r="V95" s="146" t="s">
        <v>72</v>
      </c>
      <c r="W95" s="146" t="s">
        <v>72</v>
      </c>
      <c r="X95" s="146" t="s">
        <v>72</v>
      </c>
      <c r="Y95" s="146" t="s">
        <v>72</v>
      </c>
      <c r="Z95" s="146" t="s">
        <v>72</v>
      </c>
      <c r="AA95" s="146" t="s">
        <v>72</v>
      </c>
      <c r="AB95" s="146" t="s">
        <v>72</v>
      </c>
      <c r="AC95" s="146" t="s">
        <v>72</v>
      </c>
      <c r="AD95" s="146" t="s">
        <v>72</v>
      </c>
      <c r="AE95" s="146" t="s">
        <v>72</v>
      </c>
      <c r="AF95" s="146" t="s">
        <v>72</v>
      </c>
      <c r="AG95" s="146" t="s">
        <v>72</v>
      </c>
      <c r="AH95" s="146" t="s">
        <v>72</v>
      </c>
      <c r="AI95" s="146" t="s">
        <v>72</v>
      </c>
      <c r="AJ95" s="146" t="s">
        <v>72</v>
      </c>
      <c r="AK95" s="146" t="s">
        <v>72</v>
      </c>
      <c r="AL95" s="146" t="s">
        <v>72</v>
      </c>
      <c r="AM95" s="146" t="s">
        <v>72</v>
      </c>
      <c r="AN95" s="146" t="s">
        <v>72</v>
      </c>
      <c r="AO95" s="146" t="s">
        <v>72</v>
      </c>
      <c r="AP95" s="146" t="s">
        <v>67</v>
      </c>
      <c r="AQ95" s="146" t="s">
        <v>72</v>
      </c>
      <c r="AR95" s="146" t="s">
        <v>72</v>
      </c>
      <c r="AS95" s="146" t="s">
        <v>72</v>
      </c>
      <c r="AT95" s="28">
        <f t="shared" ref="AT95:AT130" si="30">N95*0.000288+T95*0.00129971+V95*0.001074122+AB95*0.001253106+AH95*0.0017143+AN95</f>
        <v>58.88550734</v>
      </c>
      <c r="AU95" s="153" t="str">
        <f t="shared" si="23"/>
        <v>3765.00</v>
      </c>
      <c r="AV95" s="153" t="str">
        <f t="shared" si="24"/>
        <v>601</v>
      </c>
      <c r="AW95" s="153" t="str">
        <f t="shared" si="25"/>
        <v>60</v>
      </c>
      <c r="AX95" s="153" t="str">
        <f t="shared" si="26"/>
        <v>0</v>
      </c>
      <c r="AY95" s="155">
        <v>54.5207</v>
      </c>
      <c r="AZ95" s="156">
        <v>7020</v>
      </c>
      <c r="BA95" s="28">
        <f t="shared" si="27"/>
        <v>8.0057800798596</v>
      </c>
      <c r="BB95" s="28">
        <f t="shared" si="28"/>
        <v>49.0740740740741</v>
      </c>
      <c r="BC95" s="29">
        <f t="shared" ref="BC95:BC130" si="31">N95/H95</f>
        <v>248.941763727121</v>
      </c>
      <c r="BD95" s="36">
        <f t="shared" ref="BD95:BD130" si="32">P95/H95</f>
        <v>17.4126455906822</v>
      </c>
      <c r="BE95" s="29">
        <f t="shared" ref="BE95:BE130" si="33">AT95*1000/G95</f>
        <v>15.6402409933599</v>
      </c>
      <c r="BF95" s="29">
        <f t="shared" si="29"/>
        <v>97.9792135440932</v>
      </c>
    </row>
    <row r="96" ht="27" spans="1:58">
      <c r="A96" s="42">
        <v>2</v>
      </c>
      <c r="B96" s="42">
        <v>1061</v>
      </c>
      <c r="C96" s="146" t="s">
        <v>1180</v>
      </c>
      <c r="D96" s="149">
        <v>54</v>
      </c>
      <c r="E96" s="146" t="s">
        <v>62</v>
      </c>
      <c r="F96" s="146" t="s">
        <v>1181</v>
      </c>
      <c r="G96" s="146" t="s">
        <v>1182</v>
      </c>
      <c r="H96" s="146" t="s">
        <v>1183</v>
      </c>
      <c r="I96" s="146" t="s">
        <v>485</v>
      </c>
      <c r="J96" s="146" t="s">
        <v>62</v>
      </c>
      <c r="K96" s="146" t="s">
        <v>62</v>
      </c>
      <c r="L96" s="146" t="s">
        <v>67</v>
      </c>
      <c r="M96" s="146" t="s">
        <v>67</v>
      </c>
      <c r="N96" s="146" t="s">
        <v>1184</v>
      </c>
      <c r="O96" s="146" t="s">
        <v>1185</v>
      </c>
      <c r="P96" s="146" t="s">
        <v>1186</v>
      </c>
      <c r="Q96" s="146" t="s">
        <v>1187</v>
      </c>
      <c r="R96" s="146" t="s">
        <v>72</v>
      </c>
      <c r="S96" s="146" t="s">
        <v>72</v>
      </c>
      <c r="T96" s="146" t="s">
        <v>72</v>
      </c>
      <c r="U96" s="146" t="s">
        <v>72</v>
      </c>
      <c r="V96" s="146" t="s">
        <v>1188</v>
      </c>
      <c r="W96" s="146" t="s">
        <v>1189</v>
      </c>
      <c r="X96" s="146" t="s">
        <v>1188</v>
      </c>
      <c r="Y96" s="146" t="s">
        <v>1189</v>
      </c>
      <c r="Z96" s="146" t="s">
        <v>72</v>
      </c>
      <c r="AA96" s="146" t="s">
        <v>72</v>
      </c>
      <c r="AB96" s="146" t="s">
        <v>72</v>
      </c>
      <c r="AC96" s="146" t="s">
        <v>72</v>
      </c>
      <c r="AD96" s="146" t="s">
        <v>72</v>
      </c>
      <c r="AE96" s="146" t="s">
        <v>72</v>
      </c>
      <c r="AF96" s="146" t="s">
        <v>72</v>
      </c>
      <c r="AG96" s="146" t="s">
        <v>72</v>
      </c>
      <c r="AH96" s="146" t="s">
        <v>72</v>
      </c>
      <c r="AI96" s="146" t="s">
        <v>72</v>
      </c>
      <c r="AJ96" s="146" t="s">
        <v>72</v>
      </c>
      <c r="AK96" s="146" t="s">
        <v>72</v>
      </c>
      <c r="AL96" s="146" t="s">
        <v>72</v>
      </c>
      <c r="AM96" s="146" t="s">
        <v>72</v>
      </c>
      <c r="AN96" s="146" t="s">
        <v>72</v>
      </c>
      <c r="AO96" s="146" t="s">
        <v>72</v>
      </c>
      <c r="AP96" s="146" t="s">
        <v>67</v>
      </c>
      <c r="AQ96" s="146" t="s">
        <v>72</v>
      </c>
      <c r="AR96" s="146" t="s">
        <v>72</v>
      </c>
      <c r="AS96" s="146" t="s">
        <v>72</v>
      </c>
      <c r="AT96" s="28">
        <f t="shared" si="30"/>
        <v>23.42960962506</v>
      </c>
      <c r="AU96" s="153" t="str">
        <f t="shared" si="23"/>
        <v>3410.00</v>
      </c>
      <c r="AV96" s="153" t="str">
        <f t="shared" si="24"/>
        <v>326</v>
      </c>
      <c r="AW96" s="153" t="str">
        <f t="shared" si="25"/>
        <v>70</v>
      </c>
      <c r="AX96" s="153" t="str">
        <f t="shared" si="26"/>
        <v>1</v>
      </c>
      <c r="AY96" s="155">
        <v>24.84226</v>
      </c>
      <c r="AZ96" s="156">
        <v>3486</v>
      </c>
      <c r="BA96" s="28">
        <f t="shared" si="27"/>
        <v>-5.68648091977138</v>
      </c>
      <c r="BB96" s="28">
        <f t="shared" si="28"/>
        <v>-13.798049340218</v>
      </c>
      <c r="BC96" s="29">
        <f t="shared" si="31"/>
        <v>225.766871165644</v>
      </c>
      <c r="BD96" s="36">
        <f t="shared" si="32"/>
        <v>9.21779141104295</v>
      </c>
      <c r="BE96" s="29">
        <f t="shared" si="33"/>
        <v>6.87085326248094</v>
      </c>
      <c r="BF96" s="29">
        <f t="shared" si="29"/>
        <v>71.8699681750307</v>
      </c>
    </row>
    <row r="97" spans="1:58">
      <c r="A97" s="42">
        <v>3</v>
      </c>
      <c r="B97" s="42">
        <v>1061</v>
      </c>
      <c r="C97" s="146" t="s">
        <v>1190</v>
      </c>
      <c r="D97" s="149">
        <v>110</v>
      </c>
      <c r="E97" s="146" t="s">
        <v>62</v>
      </c>
      <c r="F97" s="146" t="s">
        <v>1191</v>
      </c>
      <c r="G97" s="146" t="s">
        <v>1192</v>
      </c>
      <c r="H97" s="146" t="s">
        <v>1193</v>
      </c>
      <c r="I97" s="146" t="s">
        <v>673</v>
      </c>
      <c r="J97" s="146" t="s">
        <v>67</v>
      </c>
      <c r="K97" s="146" t="s">
        <v>67</v>
      </c>
      <c r="L97" s="146" t="s">
        <v>67</v>
      </c>
      <c r="M97" s="146" t="s">
        <v>67</v>
      </c>
      <c r="N97" s="146" t="s">
        <v>1194</v>
      </c>
      <c r="O97" s="146" t="s">
        <v>1195</v>
      </c>
      <c r="P97" s="146" t="s">
        <v>1196</v>
      </c>
      <c r="Q97" s="146" t="s">
        <v>1197</v>
      </c>
      <c r="R97" s="146" t="s">
        <v>72</v>
      </c>
      <c r="S97" s="146" t="s">
        <v>72</v>
      </c>
      <c r="T97" s="146" t="s">
        <v>72</v>
      </c>
      <c r="U97" s="146" t="s">
        <v>72</v>
      </c>
      <c r="V97" s="146" t="s">
        <v>72</v>
      </c>
      <c r="W97" s="146" t="s">
        <v>72</v>
      </c>
      <c r="X97" s="146" t="s">
        <v>72</v>
      </c>
      <c r="Y97" s="146" t="s">
        <v>72</v>
      </c>
      <c r="Z97" s="146" t="s">
        <v>72</v>
      </c>
      <c r="AA97" s="146" t="s">
        <v>72</v>
      </c>
      <c r="AB97" s="146" t="s">
        <v>72</v>
      </c>
      <c r="AC97" s="146" t="s">
        <v>72</v>
      </c>
      <c r="AD97" s="146" t="s">
        <v>72</v>
      </c>
      <c r="AE97" s="146" t="s">
        <v>72</v>
      </c>
      <c r="AF97" s="146" t="s">
        <v>72</v>
      </c>
      <c r="AG97" s="146" t="s">
        <v>72</v>
      </c>
      <c r="AH97" s="146" t="s">
        <v>72</v>
      </c>
      <c r="AI97" s="146" t="s">
        <v>72</v>
      </c>
      <c r="AJ97" s="146" t="s">
        <v>72</v>
      </c>
      <c r="AK97" s="146" t="s">
        <v>72</v>
      </c>
      <c r="AL97" s="146" t="s">
        <v>72</v>
      </c>
      <c r="AM97" s="146" t="s">
        <v>72</v>
      </c>
      <c r="AN97" s="146" t="s">
        <v>1198</v>
      </c>
      <c r="AO97" s="146" t="s">
        <v>1199</v>
      </c>
      <c r="AP97" s="146" t="s">
        <v>67</v>
      </c>
      <c r="AQ97" s="146" t="s">
        <v>72</v>
      </c>
      <c r="AR97" s="146" t="s">
        <v>72</v>
      </c>
      <c r="AS97" s="146" t="s">
        <v>72</v>
      </c>
      <c r="AT97" s="28">
        <f t="shared" si="30"/>
        <v>17.54792</v>
      </c>
      <c r="AU97" s="153" t="str">
        <f t="shared" si="23"/>
        <v>3891.00</v>
      </c>
      <c r="AV97" s="153" t="str">
        <f t="shared" si="24"/>
        <v>216</v>
      </c>
      <c r="AW97" s="153" t="str">
        <f t="shared" si="25"/>
        <v>25</v>
      </c>
      <c r="AX97" s="153" t="str">
        <f t="shared" si="26"/>
        <v>0</v>
      </c>
      <c r="AY97" s="155">
        <v>18.398</v>
      </c>
      <c r="AZ97" s="156">
        <v>3294</v>
      </c>
      <c r="BA97" s="28">
        <f t="shared" si="27"/>
        <v>-4.62050222850309</v>
      </c>
      <c r="BB97" s="28">
        <f t="shared" si="28"/>
        <v>-31.1778992106861</v>
      </c>
      <c r="BC97" s="29">
        <f t="shared" si="31"/>
        <v>250.416666666667</v>
      </c>
      <c r="BD97" s="36">
        <f t="shared" si="32"/>
        <v>10.4953703703704</v>
      </c>
      <c r="BE97" s="29">
        <f t="shared" si="33"/>
        <v>4.50987406836289</v>
      </c>
      <c r="BF97" s="29">
        <f t="shared" si="29"/>
        <v>81.2403703703704</v>
      </c>
    </row>
    <row r="98" ht="27" spans="1:58">
      <c r="A98" s="42">
        <v>1</v>
      </c>
      <c r="B98" s="42">
        <v>1051</v>
      </c>
      <c r="C98" s="146" t="s">
        <v>1200</v>
      </c>
      <c r="D98" s="149">
        <v>46</v>
      </c>
      <c r="E98" s="146" t="s">
        <v>62</v>
      </c>
      <c r="F98" s="146" t="s">
        <v>1201</v>
      </c>
      <c r="G98" s="146" t="s">
        <v>1202</v>
      </c>
      <c r="H98" s="146" t="s">
        <v>1203</v>
      </c>
      <c r="I98" s="146" t="s">
        <v>1204</v>
      </c>
      <c r="J98" s="146" t="s">
        <v>121</v>
      </c>
      <c r="K98" s="146" t="s">
        <v>121</v>
      </c>
      <c r="L98" s="146" t="s">
        <v>67</v>
      </c>
      <c r="M98" s="146" t="s">
        <v>62</v>
      </c>
      <c r="N98" s="146" t="s">
        <v>1205</v>
      </c>
      <c r="O98" s="146" t="s">
        <v>1206</v>
      </c>
      <c r="P98" s="146" t="s">
        <v>1207</v>
      </c>
      <c r="Q98" s="146" t="s">
        <v>1208</v>
      </c>
      <c r="R98" s="146" t="s">
        <v>72</v>
      </c>
      <c r="S98" s="146" t="s">
        <v>72</v>
      </c>
      <c r="T98" s="146" t="s">
        <v>72</v>
      </c>
      <c r="U98" s="146" t="s">
        <v>72</v>
      </c>
      <c r="V98" s="146" t="s">
        <v>1209</v>
      </c>
      <c r="W98" s="146" t="s">
        <v>1210</v>
      </c>
      <c r="X98" s="146" t="s">
        <v>1209</v>
      </c>
      <c r="Y98" s="146" t="s">
        <v>1210</v>
      </c>
      <c r="Z98" s="146" t="s">
        <v>72</v>
      </c>
      <c r="AA98" s="146" t="s">
        <v>72</v>
      </c>
      <c r="AB98" s="146" t="s">
        <v>72</v>
      </c>
      <c r="AC98" s="146" t="s">
        <v>72</v>
      </c>
      <c r="AD98" s="146" t="s">
        <v>72</v>
      </c>
      <c r="AE98" s="146" t="s">
        <v>72</v>
      </c>
      <c r="AF98" s="146" t="s">
        <v>72</v>
      </c>
      <c r="AG98" s="146" t="s">
        <v>72</v>
      </c>
      <c r="AH98" s="146" t="s">
        <v>72</v>
      </c>
      <c r="AI98" s="146" t="s">
        <v>72</v>
      </c>
      <c r="AJ98" s="146" t="s">
        <v>72</v>
      </c>
      <c r="AK98" s="146" t="s">
        <v>72</v>
      </c>
      <c r="AL98" s="146" t="s">
        <v>72</v>
      </c>
      <c r="AM98" s="146" t="s">
        <v>72</v>
      </c>
      <c r="AN98" s="146" t="s">
        <v>1211</v>
      </c>
      <c r="AO98" s="146" t="s">
        <v>1212</v>
      </c>
      <c r="AP98" s="146" t="s">
        <v>121</v>
      </c>
      <c r="AQ98" s="146" t="s">
        <v>72</v>
      </c>
      <c r="AR98" s="146" t="s">
        <v>72</v>
      </c>
      <c r="AS98" s="146" t="s">
        <v>72</v>
      </c>
      <c r="AT98" s="28">
        <f t="shared" si="30"/>
        <v>47.57762998</v>
      </c>
      <c r="AU98" s="153" t="str">
        <f t="shared" si="23"/>
        <v>7764.00</v>
      </c>
      <c r="AV98" s="153" t="str">
        <f t="shared" si="24"/>
        <v>306</v>
      </c>
      <c r="AW98" s="153" t="str">
        <f t="shared" si="25"/>
        <v>65</v>
      </c>
      <c r="AX98" s="153" t="str">
        <f t="shared" si="26"/>
        <v>2</v>
      </c>
      <c r="AY98" s="155">
        <v>47.90815</v>
      </c>
      <c r="AZ98" s="156">
        <v>4970</v>
      </c>
      <c r="BA98" s="28">
        <f t="shared" si="27"/>
        <v>-0.689903534158567</v>
      </c>
      <c r="BB98" s="28">
        <f t="shared" si="28"/>
        <v>23.5010060362173</v>
      </c>
      <c r="BC98" s="29">
        <f t="shared" si="31"/>
        <v>452.294117647059</v>
      </c>
      <c r="BD98" s="36">
        <f t="shared" si="32"/>
        <v>20.0588235294118</v>
      </c>
      <c r="BE98" s="29">
        <f t="shared" si="33"/>
        <v>6.12797913189078</v>
      </c>
      <c r="BF98" s="29">
        <f t="shared" si="29"/>
        <v>155.482450915033</v>
      </c>
    </row>
    <row r="99" spans="1:58">
      <c r="A99" s="42">
        <v>3</v>
      </c>
      <c r="B99" s="42">
        <v>1023</v>
      </c>
      <c r="C99" s="146" t="s">
        <v>1213</v>
      </c>
      <c r="D99" s="149">
        <v>55</v>
      </c>
      <c r="E99" s="146" t="s">
        <v>62</v>
      </c>
      <c r="F99" s="146" t="s">
        <v>1214</v>
      </c>
      <c r="G99" s="146" t="s">
        <v>1215</v>
      </c>
      <c r="H99" s="146" t="s">
        <v>1216</v>
      </c>
      <c r="I99" s="146" t="s">
        <v>1217</v>
      </c>
      <c r="J99" s="146" t="s">
        <v>67</v>
      </c>
      <c r="K99" s="146" t="s">
        <v>67</v>
      </c>
      <c r="L99" s="146" t="s">
        <v>67</v>
      </c>
      <c r="M99" s="146" t="s">
        <v>67</v>
      </c>
      <c r="N99" s="146" t="s">
        <v>1218</v>
      </c>
      <c r="O99" s="146" t="s">
        <v>1219</v>
      </c>
      <c r="P99" s="146" t="s">
        <v>1220</v>
      </c>
      <c r="Q99" s="146" t="s">
        <v>1221</v>
      </c>
      <c r="R99" s="146" t="s">
        <v>72</v>
      </c>
      <c r="S99" s="146" t="s">
        <v>72</v>
      </c>
      <c r="T99" s="146" t="s">
        <v>72</v>
      </c>
      <c r="U99" s="146" t="s">
        <v>72</v>
      </c>
      <c r="V99" s="146" t="s">
        <v>72</v>
      </c>
      <c r="W99" s="146" t="s">
        <v>72</v>
      </c>
      <c r="X99" s="146" t="s">
        <v>72</v>
      </c>
      <c r="Y99" s="146" t="s">
        <v>72</v>
      </c>
      <c r="Z99" s="146" t="s">
        <v>72</v>
      </c>
      <c r="AA99" s="146" t="s">
        <v>72</v>
      </c>
      <c r="AB99" s="146" t="s">
        <v>72</v>
      </c>
      <c r="AC99" s="146" t="s">
        <v>72</v>
      </c>
      <c r="AD99" s="146" t="s">
        <v>72</v>
      </c>
      <c r="AE99" s="146" t="s">
        <v>72</v>
      </c>
      <c r="AF99" s="146" t="s">
        <v>72</v>
      </c>
      <c r="AG99" s="146" t="s">
        <v>72</v>
      </c>
      <c r="AH99" s="146" t="s">
        <v>72</v>
      </c>
      <c r="AI99" s="146" t="s">
        <v>72</v>
      </c>
      <c r="AJ99" s="146" t="s">
        <v>92</v>
      </c>
      <c r="AK99" s="146" t="s">
        <v>92</v>
      </c>
      <c r="AL99" s="146" t="s">
        <v>72</v>
      </c>
      <c r="AM99" s="146" t="s">
        <v>72</v>
      </c>
      <c r="AN99" s="146" t="s">
        <v>972</v>
      </c>
      <c r="AO99" s="146" t="s">
        <v>1222</v>
      </c>
      <c r="AP99" s="146" t="s">
        <v>67</v>
      </c>
      <c r="AQ99" s="146" t="s">
        <v>72</v>
      </c>
      <c r="AR99" s="146" t="s">
        <v>72</v>
      </c>
      <c r="AS99" s="146" t="s">
        <v>72</v>
      </c>
      <c r="AT99" s="28">
        <f t="shared" si="30"/>
        <v>21.00664</v>
      </c>
      <c r="AU99" s="153" t="str">
        <f t="shared" si="23"/>
        <v>2354.00</v>
      </c>
      <c r="AV99" s="153" t="str">
        <f t="shared" si="24"/>
        <v>282</v>
      </c>
      <c r="AW99" s="153" t="str">
        <f t="shared" si="25"/>
        <v>31</v>
      </c>
      <c r="AX99" s="153" t="str">
        <f t="shared" si="26"/>
        <v>0</v>
      </c>
      <c r="AY99" s="155">
        <v>20.2137</v>
      </c>
      <c r="AZ99" s="156">
        <v>3803</v>
      </c>
      <c r="BA99" s="28">
        <f t="shared" si="27"/>
        <v>3.92278504182807</v>
      </c>
      <c r="BB99" s="28">
        <f t="shared" si="28"/>
        <v>24.5069681830134</v>
      </c>
      <c r="BC99" s="29">
        <f t="shared" si="31"/>
        <v>220.851063829787</v>
      </c>
      <c r="BD99" s="36">
        <f t="shared" si="32"/>
        <v>16.790780141844</v>
      </c>
      <c r="BE99" s="29">
        <f t="shared" si="33"/>
        <v>8.92380628717077</v>
      </c>
      <c r="BF99" s="29">
        <f t="shared" si="29"/>
        <v>74.4916312056738</v>
      </c>
    </row>
    <row r="100" ht="27" spans="1:58">
      <c r="A100" s="42">
        <v>3</v>
      </c>
      <c r="B100" s="42">
        <v>1017</v>
      </c>
      <c r="C100" s="146" t="s">
        <v>1223</v>
      </c>
      <c r="D100" s="149">
        <v>48</v>
      </c>
      <c r="E100" s="146" t="s">
        <v>62</v>
      </c>
      <c r="F100" s="146" t="s">
        <v>1224</v>
      </c>
      <c r="G100" s="146" t="s">
        <v>1225</v>
      </c>
      <c r="H100" s="146" t="s">
        <v>1226</v>
      </c>
      <c r="I100" s="146" t="s">
        <v>1227</v>
      </c>
      <c r="J100" s="146" t="s">
        <v>67</v>
      </c>
      <c r="K100" s="146" t="s">
        <v>67</v>
      </c>
      <c r="L100" s="146" t="s">
        <v>67</v>
      </c>
      <c r="M100" s="146" t="s">
        <v>67</v>
      </c>
      <c r="N100" s="146" t="s">
        <v>1228</v>
      </c>
      <c r="O100" s="146" t="s">
        <v>1229</v>
      </c>
      <c r="P100" s="146" t="s">
        <v>1230</v>
      </c>
      <c r="Q100" s="146" t="s">
        <v>1231</v>
      </c>
      <c r="R100" s="146" t="s">
        <v>72</v>
      </c>
      <c r="S100" s="146" t="s">
        <v>72</v>
      </c>
      <c r="T100" s="146" t="s">
        <v>1232</v>
      </c>
      <c r="U100" s="146" t="s">
        <v>1233</v>
      </c>
      <c r="V100" s="146" t="s">
        <v>72</v>
      </c>
      <c r="W100" s="146" t="s">
        <v>72</v>
      </c>
      <c r="X100" s="146" t="s">
        <v>72</v>
      </c>
      <c r="Y100" s="146" t="s">
        <v>72</v>
      </c>
      <c r="Z100" s="146" t="s">
        <v>72</v>
      </c>
      <c r="AA100" s="146" t="s">
        <v>72</v>
      </c>
      <c r="AB100" s="146" t="s">
        <v>72</v>
      </c>
      <c r="AC100" s="146" t="s">
        <v>72</v>
      </c>
      <c r="AD100" s="146" t="s">
        <v>72</v>
      </c>
      <c r="AE100" s="146" t="s">
        <v>72</v>
      </c>
      <c r="AF100" s="146" t="s">
        <v>72</v>
      </c>
      <c r="AG100" s="146" t="s">
        <v>72</v>
      </c>
      <c r="AH100" s="146" t="s">
        <v>72</v>
      </c>
      <c r="AI100" s="146" t="s">
        <v>72</v>
      </c>
      <c r="AJ100" s="146" t="s">
        <v>92</v>
      </c>
      <c r="AK100" s="146" t="s">
        <v>92</v>
      </c>
      <c r="AL100" s="146" t="s">
        <v>72</v>
      </c>
      <c r="AM100" s="146" t="s">
        <v>72</v>
      </c>
      <c r="AN100" s="146" t="s">
        <v>72</v>
      </c>
      <c r="AO100" s="146" t="s">
        <v>72</v>
      </c>
      <c r="AP100" s="146" t="s">
        <v>67</v>
      </c>
      <c r="AQ100" s="146" t="s">
        <v>72</v>
      </c>
      <c r="AR100" s="146" t="s">
        <v>72</v>
      </c>
      <c r="AS100" s="146" t="s">
        <v>72</v>
      </c>
      <c r="AT100" s="28">
        <f t="shared" si="30"/>
        <v>15.33611646</v>
      </c>
      <c r="AU100" s="153" t="str">
        <f t="shared" si="23"/>
        <v>2069.00</v>
      </c>
      <c r="AV100" s="153" t="str">
        <f t="shared" si="24"/>
        <v>174</v>
      </c>
      <c r="AW100" s="153" t="str">
        <f t="shared" si="25"/>
        <v>26</v>
      </c>
      <c r="AX100" s="153" t="str">
        <f t="shared" si="26"/>
        <v>0</v>
      </c>
      <c r="AY100" s="155">
        <v>15.6229</v>
      </c>
      <c r="AZ100" s="156">
        <v>2268</v>
      </c>
      <c r="BA100" s="28">
        <f t="shared" si="27"/>
        <v>-1.83566136888797</v>
      </c>
      <c r="BB100" s="28">
        <f t="shared" si="28"/>
        <v>-4.1005291005291</v>
      </c>
      <c r="BC100" s="29">
        <f t="shared" si="31"/>
        <v>232.741379310345</v>
      </c>
      <c r="BD100" s="36">
        <f t="shared" si="32"/>
        <v>12.5</v>
      </c>
      <c r="BE100" s="29">
        <f t="shared" si="33"/>
        <v>7.41233275012083</v>
      </c>
      <c r="BF100" s="29">
        <f t="shared" si="29"/>
        <v>88.1386003448276</v>
      </c>
    </row>
    <row r="101" ht="27" spans="1:58">
      <c r="A101" s="42">
        <v>3</v>
      </c>
      <c r="B101" s="42">
        <v>1019</v>
      </c>
      <c r="C101" s="148" t="s">
        <v>1234</v>
      </c>
      <c r="D101" s="149">
        <v>114</v>
      </c>
      <c r="E101" s="146" t="s">
        <v>62</v>
      </c>
      <c r="F101" s="146" t="s">
        <v>1235</v>
      </c>
      <c r="G101" s="146" t="s">
        <v>1236</v>
      </c>
      <c r="H101" s="146" t="s">
        <v>1237</v>
      </c>
      <c r="I101" s="146" t="s">
        <v>134</v>
      </c>
      <c r="J101" s="146" t="s">
        <v>67</v>
      </c>
      <c r="K101" s="146" t="s">
        <v>67</v>
      </c>
      <c r="L101" s="146" t="s">
        <v>67</v>
      </c>
      <c r="M101" s="146" t="s">
        <v>67</v>
      </c>
      <c r="N101" s="146" t="s">
        <v>1238</v>
      </c>
      <c r="O101" s="146" t="s">
        <v>1239</v>
      </c>
      <c r="P101" s="146" t="s">
        <v>1240</v>
      </c>
      <c r="Q101" s="146" t="s">
        <v>1241</v>
      </c>
      <c r="R101" s="146" t="s">
        <v>72</v>
      </c>
      <c r="S101" s="146" t="s">
        <v>72</v>
      </c>
      <c r="T101" s="146" t="s">
        <v>1242</v>
      </c>
      <c r="U101" s="146" t="s">
        <v>1243</v>
      </c>
      <c r="V101" s="146" t="s">
        <v>72</v>
      </c>
      <c r="W101" s="146" t="s">
        <v>72</v>
      </c>
      <c r="X101" s="146" t="s">
        <v>72</v>
      </c>
      <c r="Y101" s="146" t="s">
        <v>72</v>
      </c>
      <c r="Z101" s="146" t="s">
        <v>72</v>
      </c>
      <c r="AA101" s="146" t="s">
        <v>72</v>
      </c>
      <c r="AB101" s="146" t="s">
        <v>72</v>
      </c>
      <c r="AC101" s="146" t="s">
        <v>72</v>
      </c>
      <c r="AD101" s="146" t="s">
        <v>72</v>
      </c>
      <c r="AE101" s="146" t="s">
        <v>72</v>
      </c>
      <c r="AF101" s="146" t="s">
        <v>72</v>
      </c>
      <c r="AG101" s="146" t="s">
        <v>72</v>
      </c>
      <c r="AH101" s="146" t="s">
        <v>72</v>
      </c>
      <c r="AI101" s="146" t="s">
        <v>72</v>
      </c>
      <c r="AJ101" s="146" t="s">
        <v>72</v>
      </c>
      <c r="AK101" s="146" t="s">
        <v>72</v>
      </c>
      <c r="AL101" s="146" t="s">
        <v>72</v>
      </c>
      <c r="AM101" s="146" t="s">
        <v>72</v>
      </c>
      <c r="AN101" s="146" t="s">
        <v>72</v>
      </c>
      <c r="AO101" s="146" t="s">
        <v>72</v>
      </c>
      <c r="AP101" s="146" t="s">
        <v>67</v>
      </c>
      <c r="AQ101" s="146" t="s">
        <v>72</v>
      </c>
      <c r="AR101" s="146" t="s">
        <v>72</v>
      </c>
      <c r="AS101" s="146" t="s">
        <v>72</v>
      </c>
      <c r="AT101" s="28">
        <f t="shared" si="30"/>
        <v>45.162169</v>
      </c>
      <c r="AU101" s="153" t="str">
        <f t="shared" si="23"/>
        <v>5721.06</v>
      </c>
      <c r="AV101" s="153" t="str">
        <f t="shared" si="24"/>
        <v>271</v>
      </c>
      <c r="AW101" s="153" t="str">
        <f t="shared" si="25"/>
        <v>38</v>
      </c>
      <c r="AX101" s="153" t="str">
        <f t="shared" si="26"/>
        <v>0</v>
      </c>
      <c r="AY101" s="155">
        <v>43.7063</v>
      </c>
      <c r="AZ101" s="156">
        <v>4741</v>
      </c>
      <c r="BA101" s="28">
        <f t="shared" si="27"/>
        <v>3.33102779233203</v>
      </c>
      <c r="BB101" s="28">
        <f t="shared" si="28"/>
        <v>17.169373549884</v>
      </c>
      <c r="BC101" s="29">
        <f t="shared" si="31"/>
        <v>520.361623616236</v>
      </c>
      <c r="BD101" s="36">
        <f t="shared" si="32"/>
        <v>20.4981549815498</v>
      </c>
      <c r="BE101" s="29">
        <f t="shared" si="33"/>
        <v>7.89402121285216</v>
      </c>
      <c r="BF101" s="29">
        <f t="shared" si="29"/>
        <v>166.650070110701</v>
      </c>
    </row>
    <row r="102" spans="1:58">
      <c r="A102" s="42">
        <v>2</v>
      </c>
      <c r="B102" s="42">
        <v>1031</v>
      </c>
      <c r="C102" s="146" t="s">
        <v>1244</v>
      </c>
      <c r="D102" s="149">
        <v>93</v>
      </c>
      <c r="E102" s="146" t="s">
        <v>62</v>
      </c>
      <c r="F102" s="146" t="s">
        <v>1245</v>
      </c>
      <c r="G102" s="146" t="s">
        <v>1246</v>
      </c>
      <c r="H102" s="146" t="s">
        <v>267</v>
      </c>
      <c r="I102" s="146" t="s">
        <v>326</v>
      </c>
      <c r="J102" s="146" t="s">
        <v>62</v>
      </c>
      <c r="K102" s="146" t="s">
        <v>67</v>
      </c>
      <c r="L102" s="146" t="s">
        <v>62</v>
      </c>
      <c r="M102" s="146" t="s">
        <v>67</v>
      </c>
      <c r="N102" s="146" t="s">
        <v>1247</v>
      </c>
      <c r="O102" s="146" t="s">
        <v>1248</v>
      </c>
      <c r="P102" s="146" t="s">
        <v>1249</v>
      </c>
      <c r="Q102" s="146" t="s">
        <v>1250</v>
      </c>
      <c r="R102" s="146" t="s">
        <v>72</v>
      </c>
      <c r="S102" s="146" t="s">
        <v>72</v>
      </c>
      <c r="T102" s="146" t="s">
        <v>72</v>
      </c>
      <c r="U102" s="146" t="s">
        <v>72</v>
      </c>
      <c r="V102" s="146" t="s">
        <v>72</v>
      </c>
      <c r="W102" s="146" t="s">
        <v>72</v>
      </c>
      <c r="X102" s="146" t="s">
        <v>72</v>
      </c>
      <c r="Y102" s="146" t="s">
        <v>72</v>
      </c>
      <c r="Z102" s="146" t="s">
        <v>72</v>
      </c>
      <c r="AA102" s="146" t="s">
        <v>72</v>
      </c>
      <c r="AB102" s="146" t="s">
        <v>1251</v>
      </c>
      <c r="AC102" s="146" t="s">
        <v>1252</v>
      </c>
      <c r="AD102" s="146" t="s">
        <v>1251</v>
      </c>
      <c r="AE102" s="146" t="s">
        <v>1252</v>
      </c>
      <c r="AF102" s="146" t="s">
        <v>72</v>
      </c>
      <c r="AG102" s="146" t="s">
        <v>72</v>
      </c>
      <c r="AH102" s="146" t="s">
        <v>1253</v>
      </c>
      <c r="AI102" s="146" t="s">
        <v>1254</v>
      </c>
      <c r="AJ102" s="146" t="s">
        <v>92</v>
      </c>
      <c r="AK102" s="146" t="s">
        <v>92</v>
      </c>
      <c r="AL102" s="146" t="s">
        <v>72</v>
      </c>
      <c r="AM102" s="146" t="s">
        <v>72</v>
      </c>
      <c r="AN102" s="146" t="s">
        <v>1255</v>
      </c>
      <c r="AO102" s="146" t="s">
        <v>1256</v>
      </c>
      <c r="AP102" s="146" t="s">
        <v>67</v>
      </c>
      <c r="AQ102" s="146" t="s">
        <v>72</v>
      </c>
      <c r="AR102" s="146" t="s">
        <v>72</v>
      </c>
      <c r="AS102" s="146" t="s">
        <v>72</v>
      </c>
      <c r="AT102" s="28">
        <f t="shared" si="30"/>
        <v>31.72464177792</v>
      </c>
      <c r="AU102" s="153" t="str">
        <f t="shared" si="23"/>
        <v>4197.55</v>
      </c>
      <c r="AV102" s="153" t="str">
        <f t="shared" si="24"/>
        <v>139</v>
      </c>
      <c r="AW102" s="153" t="str">
        <f t="shared" si="25"/>
        <v>35</v>
      </c>
      <c r="AX102" s="153" t="str">
        <f t="shared" si="26"/>
        <v>1</v>
      </c>
      <c r="AY102" s="155">
        <v>27.814396</v>
      </c>
      <c r="AZ102" s="156">
        <v>4683</v>
      </c>
      <c r="BA102" s="28">
        <f t="shared" si="27"/>
        <v>14.0583522932513</v>
      </c>
      <c r="BB102" s="28">
        <f t="shared" si="28"/>
        <v>-48.3809523809524</v>
      </c>
      <c r="BC102" s="29">
        <f t="shared" si="31"/>
        <v>656.098417266187</v>
      </c>
      <c r="BD102" s="36">
        <f t="shared" si="32"/>
        <v>17.3907913669065</v>
      </c>
      <c r="BE102" s="29">
        <f t="shared" si="33"/>
        <v>7.55789490963062</v>
      </c>
      <c r="BF102" s="29">
        <f t="shared" si="29"/>
        <v>228.234832934676</v>
      </c>
    </row>
    <row r="103" spans="1:58">
      <c r="A103" s="42">
        <v>3</v>
      </c>
      <c r="B103" s="42">
        <v>2011</v>
      </c>
      <c r="C103" s="146" t="s">
        <v>1257</v>
      </c>
      <c r="D103" s="149">
        <v>10</v>
      </c>
      <c r="E103" s="146" t="s">
        <v>62</v>
      </c>
      <c r="F103" s="146" t="s">
        <v>1258</v>
      </c>
      <c r="G103" s="146" t="s">
        <v>1259</v>
      </c>
      <c r="H103" s="146" t="s">
        <v>1204</v>
      </c>
      <c r="I103" s="146" t="s">
        <v>635</v>
      </c>
      <c r="J103" s="146" t="s">
        <v>67</v>
      </c>
      <c r="K103" s="146" t="s">
        <v>67</v>
      </c>
      <c r="L103" s="146" t="s">
        <v>67</v>
      </c>
      <c r="M103" s="146" t="s">
        <v>67</v>
      </c>
      <c r="N103" s="146" t="s">
        <v>1260</v>
      </c>
      <c r="O103" s="146" t="s">
        <v>1261</v>
      </c>
      <c r="P103" s="146" t="s">
        <v>1262</v>
      </c>
      <c r="Q103" s="146" t="s">
        <v>1263</v>
      </c>
      <c r="R103" s="146" t="s">
        <v>72</v>
      </c>
      <c r="S103" s="146" t="s">
        <v>72</v>
      </c>
      <c r="T103" s="146" t="s">
        <v>72</v>
      </c>
      <c r="U103" s="146" t="s">
        <v>72</v>
      </c>
      <c r="V103" s="146" t="s">
        <v>72</v>
      </c>
      <c r="W103" s="146" t="s">
        <v>72</v>
      </c>
      <c r="X103" s="146" t="s">
        <v>72</v>
      </c>
      <c r="Y103" s="146" t="s">
        <v>72</v>
      </c>
      <c r="Z103" s="146" t="s">
        <v>72</v>
      </c>
      <c r="AA103" s="146" t="s">
        <v>72</v>
      </c>
      <c r="AB103" s="146" t="s">
        <v>72</v>
      </c>
      <c r="AC103" s="146" t="s">
        <v>72</v>
      </c>
      <c r="AD103" s="146" t="s">
        <v>72</v>
      </c>
      <c r="AE103" s="146" t="s">
        <v>72</v>
      </c>
      <c r="AF103" s="146" t="s">
        <v>72</v>
      </c>
      <c r="AG103" s="146" t="s">
        <v>72</v>
      </c>
      <c r="AH103" s="146" t="s">
        <v>72</v>
      </c>
      <c r="AI103" s="146" t="s">
        <v>72</v>
      </c>
      <c r="AJ103" s="146" t="s">
        <v>72</v>
      </c>
      <c r="AK103" s="146" t="s">
        <v>72</v>
      </c>
      <c r="AL103" s="146" t="s">
        <v>72</v>
      </c>
      <c r="AM103" s="146" t="s">
        <v>72</v>
      </c>
      <c r="AN103" s="146" t="s">
        <v>1058</v>
      </c>
      <c r="AO103" s="146" t="s">
        <v>1264</v>
      </c>
      <c r="AP103" s="146" t="s">
        <v>67</v>
      </c>
      <c r="AQ103" s="146" t="s">
        <v>72</v>
      </c>
      <c r="AR103" s="146" t="s">
        <v>72</v>
      </c>
      <c r="AS103" s="146" t="s">
        <v>72</v>
      </c>
      <c r="AT103" s="28">
        <f t="shared" si="30"/>
        <v>9.911872</v>
      </c>
      <c r="AU103" s="153" t="str">
        <f t="shared" si="23"/>
        <v>1524.00</v>
      </c>
      <c r="AV103" s="153" t="str">
        <f t="shared" si="24"/>
        <v>65</v>
      </c>
      <c r="AW103" s="153" t="str">
        <f t="shared" si="25"/>
        <v>11</v>
      </c>
      <c r="AX103" s="153" t="str">
        <f t="shared" si="26"/>
        <v>0</v>
      </c>
      <c r="AY103" s="155">
        <v>11.3414</v>
      </c>
      <c r="AZ103" s="156">
        <v>1111</v>
      </c>
      <c r="BA103" s="28">
        <f t="shared" si="27"/>
        <v>-12.6045109069427</v>
      </c>
      <c r="BB103" s="28">
        <f t="shared" si="28"/>
        <v>-7.09270927092709</v>
      </c>
      <c r="BC103" s="29">
        <f t="shared" si="31"/>
        <v>447.215384615385</v>
      </c>
      <c r="BD103" s="36">
        <f t="shared" si="32"/>
        <v>15.88</v>
      </c>
      <c r="BE103" s="29">
        <f t="shared" si="33"/>
        <v>6.5038530183727</v>
      </c>
      <c r="BF103" s="29">
        <f t="shared" si="29"/>
        <v>152.490338461538</v>
      </c>
    </row>
    <row r="104" spans="1:58">
      <c r="A104" s="42">
        <v>1</v>
      </c>
      <c r="B104" s="42">
        <v>1072</v>
      </c>
      <c r="C104" s="146" t="s">
        <v>1265</v>
      </c>
      <c r="D104" s="149">
        <v>100</v>
      </c>
      <c r="E104" s="146" t="s">
        <v>62</v>
      </c>
      <c r="F104" s="146" t="s">
        <v>1266</v>
      </c>
      <c r="G104" s="146" t="s">
        <v>1267</v>
      </c>
      <c r="H104" s="146" t="s">
        <v>1268</v>
      </c>
      <c r="I104" s="146" t="s">
        <v>1269</v>
      </c>
      <c r="J104" s="146" t="s">
        <v>121</v>
      </c>
      <c r="K104" s="146" t="s">
        <v>62</v>
      </c>
      <c r="L104" s="146" t="s">
        <v>62</v>
      </c>
      <c r="M104" s="146" t="s">
        <v>67</v>
      </c>
      <c r="N104" s="146" t="s">
        <v>1270</v>
      </c>
      <c r="O104" s="146" t="s">
        <v>1271</v>
      </c>
      <c r="P104" s="146" t="s">
        <v>1272</v>
      </c>
      <c r="Q104" s="146" t="s">
        <v>1273</v>
      </c>
      <c r="R104" s="146" t="s">
        <v>72</v>
      </c>
      <c r="S104" s="146" t="s">
        <v>72</v>
      </c>
      <c r="T104" s="146" t="s">
        <v>72</v>
      </c>
      <c r="U104" s="146" t="s">
        <v>72</v>
      </c>
      <c r="V104" s="146" t="s">
        <v>1274</v>
      </c>
      <c r="W104" s="146" t="s">
        <v>1275</v>
      </c>
      <c r="X104" s="146" t="s">
        <v>1274</v>
      </c>
      <c r="Y104" s="146" t="s">
        <v>1275</v>
      </c>
      <c r="Z104" s="146" t="s">
        <v>72</v>
      </c>
      <c r="AA104" s="146" t="s">
        <v>72</v>
      </c>
      <c r="AB104" s="146" t="s">
        <v>1276</v>
      </c>
      <c r="AC104" s="146" t="s">
        <v>1277</v>
      </c>
      <c r="AD104" s="146" t="s">
        <v>1276</v>
      </c>
      <c r="AE104" s="146" t="s">
        <v>1277</v>
      </c>
      <c r="AF104" s="146" t="s">
        <v>72</v>
      </c>
      <c r="AG104" s="146" t="s">
        <v>72</v>
      </c>
      <c r="AH104" s="146" t="s">
        <v>1278</v>
      </c>
      <c r="AI104" s="146" t="s">
        <v>1279</v>
      </c>
      <c r="AJ104" s="146" t="s">
        <v>92</v>
      </c>
      <c r="AK104" s="146" t="s">
        <v>92</v>
      </c>
      <c r="AL104" s="146" t="s">
        <v>72</v>
      </c>
      <c r="AM104" s="146" t="s">
        <v>72</v>
      </c>
      <c r="AN104" s="146" t="s">
        <v>72</v>
      </c>
      <c r="AO104" s="146" t="s">
        <v>72</v>
      </c>
      <c r="AP104" s="146">
        <v>0</v>
      </c>
      <c r="AQ104" s="146" t="s">
        <v>72</v>
      </c>
      <c r="AR104" s="146" t="s">
        <v>72</v>
      </c>
      <c r="AS104" s="146" t="s">
        <v>72</v>
      </c>
      <c r="AT104" s="28">
        <f t="shared" si="30"/>
        <v>27.5358490802</v>
      </c>
      <c r="AU104" s="153" t="str">
        <f t="shared" ref="AU104:AU130" si="34">G104</f>
        <v>6069.00</v>
      </c>
      <c r="AV104" s="153" t="str">
        <f t="shared" ref="AV104:AV130" si="35">H104</f>
        <v>154</v>
      </c>
      <c r="AW104" s="153" t="str">
        <f t="shared" ref="AW104:AW130" si="36">I104</f>
        <v>50</v>
      </c>
      <c r="AX104" s="153" t="str">
        <f t="shared" ref="AX104:AX130" si="37">J104</f>
        <v>2</v>
      </c>
      <c r="AY104" s="155">
        <v>31.08883</v>
      </c>
      <c r="AZ104" s="156">
        <v>6708</v>
      </c>
      <c r="BA104" s="28">
        <f t="shared" si="27"/>
        <v>-11.4284806465859</v>
      </c>
      <c r="BB104" s="28">
        <f t="shared" si="28"/>
        <v>-0.0594812164579574</v>
      </c>
      <c r="BC104" s="29">
        <f t="shared" si="31"/>
        <v>547.253311688312</v>
      </c>
      <c r="BD104" s="36">
        <f t="shared" si="32"/>
        <v>43.5325324675325</v>
      </c>
      <c r="BE104" s="29">
        <f t="shared" si="33"/>
        <v>4.53713117156039</v>
      </c>
      <c r="BF104" s="29">
        <f t="shared" si="29"/>
        <v>178.804214806493</v>
      </c>
    </row>
    <row r="105" spans="1:58">
      <c r="A105" s="42">
        <v>1</v>
      </c>
      <c r="B105" s="42">
        <v>1141</v>
      </c>
      <c r="C105" s="146" t="s">
        <v>1280</v>
      </c>
      <c r="D105" s="149">
        <v>69</v>
      </c>
      <c r="E105" s="146" t="s">
        <v>62</v>
      </c>
      <c r="F105" s="146" t="s">
        <v>1281</v>
      </c>
      <c r="G105" s="146" t="s">
        <v>1282</v>
      </c>
      <c r="H105" s="146" t="s">
        <v>1283</v>
      </c>
      <c r="I105" s="146" t="s">
        <v>1284</v>
      </c>
      <c r="J105" s="146" t="s">
        <v>121</v>
      </c>
      <c r="K105" s="146" t="s">
        <v>121</v>
      </c>
      <c r="L105" s="146" t="s">
        <v>67</v>
      </c>
      <c r="M105" s="146" t="s">
        <v>67</v>
      </c>
      <c r="N105" s="146" t="s">
        <v>1285</v>
      </c>
      <c r="O105" s="146" t="s">
        <v>1286</v>
      </c>
      <c r="P105" s="146" t="s">
        <v>1287</v>
      </c>
      <c r="Q105" s="146" t="s">
        <v>1288</v>
      </c>
      <c r="R105" s="146" t="s">
        <v>72</v>
      </c>
      <c r="S105" s="146" t="s">
        <v>72</v>
      </c>
      <c r="T105" s="146" t="s">
        <v>72</v>
      </c>
      <c r="U105" s="146" t="s">
        <v>72</v>
      </c>
      <c r="V105" s="146" t="s">
        <v>1289</v>
      </c>
      <c r="W105" s="146" t="s">
        <v>1290</v>
      </c>
      <c r="X105" s="146" t="s">
        <v>1289</v>
      </c>
      <c r="Y105" s="146" t="s">
        <v>1290</v>
      </c>
      <c r="Z105" s="146" t="s">
        <v>72</v>
      </c>
      <c r="AA105" s="146" t="s">
        <v>72</v>
      </c>
      <c r="AB105" s="146" t="s">
        <v>72</v>
      </c>
      <c r="AC105" s="146" t="s">
        <v>72</v>
      </c>
      <c r="AD105" s="146" t="s">
        <v>72</v>
      </c>
      <c r="AE105" s="146" t="s">
        <v>72</v>
      </c>
      <c r="AF105" s="146" t="s">
        <v>72</v>
      </c>
      <c r="AG105" s="146" t="s">
        <v>72</v>
      </c>
      <c r="AH105" s="146" t="s">
        <v>72</v>
      </c>
      <c r="AI105" s="146" t="s">
        <v>72</v>
      </c>
      <c r="AJ105" s="146" t="s">
        <v>72</v>
      </c>
      <c r="AK105" s="146" t="s">
        <v>72</v>
      </c>
      <c r="AL105" s="146" t="s">
        <v>72</v>
      </c>
      <c r="AM105" s="146" t="s">
        <v>72</v>
      </c>
      <c r="AN105" s="146" t="s">
        <v>1291</v>
      </c>
      <c r="AO105" s="146" t="s">
        <v>1292</v>
      </c>
      <c r="AP105" s="146" t="s">
        <v>67</v>
      </c>
      <c r="AQ105" s="146" t="s">
        <v>72</v>
      </c>
      <c r="AR105" s="146" t="s">
        <v>72</v>
      </c>
      <c r="AS105" s="146" t="s">
        <v>72</v>
      </c>
      <c r="AT105" s="28">
        <f t="shared" si="30"/>
        <v>23.9311042478</v>
      </c>
      <c r="AU105" s="153" t="str">
        <f t="shared" si="34"/>
        <v>14340.00</v>
      </c>
      <c r="AV105" s="153" t="str">
        <f t="shared" si="35"/>
        <v>563</v>
      </c>
      <c r="AW105" s="153" t="str">
        <f t="shared" si="36"/>
        <v>82</v>
      </c>
      <c r="AX105" s="153" t="str">
        <f t="shared" si="37"/>
        <v>2</v>
      </c>
      <c r="AY105" s="155">
        <v>57.79801</v>
      </c>
      <c r="AZ105" s="156">
        <v>11461</v>
      </c>
      <c r="BA105" s="28">
        <f t="shared" si="27"/>
        <v>-58.5952799278037</v>
      </c>
      <c r="BB105" s="28">
        <f t="shared" si="28"/>
        <v>26.9871738940756</v>
      </c>
      <c r="BC105" s="29">
        <f t="shared" si="31"/>
        <v>110.889342806394</v>
      </c>
      <c r="BD105" s="36">
        <f t="shared" si="32"/>
        <v>25.8507992895204</v>
      </c>
      <c r="BE105" s="29">
        <f t="shared" si="33"/>
        <v>1.66883572160391</v>
      </c>
      <c r="BF105" s="29">
        <f t="shared" si="29"/>
        <v>42.5064018611012</v>
      </c>
    </row>
    <row r="106" ht="27" spans="1:58">
      <c r="A106" s="42">
        <v>3</v>
      </c>
      <c r="B106" s="42">
        <v>1141</v>
      </c>
      <c r="C106" s="146" t="s">
        <v>1293</v>
      </c>
      <c r="D106" s="149">
        <v>75</v>
      </c>
      <c r="E106" s="146" t="s">
        <v>62</v>
      </c>
      <c r="F106" s="146" t="s">
        <v>1294</v>
      </c>
      <c r="G106" s="146" t="s">
        <v>1295</v>
      </c>
      <c r="H106" s="146" t="s">
        <v>1296</v>
      </c>
      <c r="I106" s="146" t="s">
        <v>699</v>
      </c>
      <c r="J106" s="146" t="s">
        <v>62</v>
      </c>
      <c r="K106" s="146" t="s">
        <v>67</v>
      </c>
      <c r="L106" s="146" t="s">
        <v>62</v>
      </c>
      <c r="M106" s="146" t="s">
        <v>67</v>
      </c>
      <c r="N106" s="146" t="s">
        <v>1297</v>
      </c>
      <c r="O106" s="146" t="s">
        <v>1298</v>
      </c>
      <c r="P106" s="146" t="s">
        <v>1299</v>
      </c>
      <c r="Q106" s="146" t="s">
        <v>1300</v>
      </c>
      <c r="R106" s="146" t="s">
        <v>72</v>
      </c>
      <c r="S106" s="146" t="s">
        <v>72</v>
      </c>
      <c r="T106" s="146" t="s">
        <v>72</v>
      </c>
      <c r="U106" s="146" t="s">
        <v>72</v>
      </c>
      <c r="V106" s="146" t="s">
        <v>72</v>
      </c>
      <c r="W106" s="146" t="s">
        <v>72</v>
      </c>
      <c r="X106" s="146" t="s">
        <v>72</v>
      </c>
      <c r="Y106" s="146" t="s">
        <v>72</v>
      </c>
      <c r="Z106" s="146" t="s">
        <v>72</v>
      </c>
      <c r="AA106" s="146" t="s">
        <v>72</v>
      </c>
      <c r="AB106" s="146" t="s">
        <v>1301</v>
      </c>
      <c r="AC106" s="146" t="s">
        <v>1302</v>
      </c>
      <c r="AD106" s="146" t="s">
        <v>1301</v>
      </c>
      <c r="AE106" s="146" t="s">
        <v>1302</v>
      </c>
      <c r="AF106" s="146" t="s">
        <v>72</v>
      </c>
      <c r="AG106" s="146" t="s">
        <v>72</v>
      </c>
      <c r="AH106" s="146" t="s">
        <v>1303</v>
      </c>
      <c r="AI106" s="146" t="s">
        <v>1304</v>
      </c>
      <c r="AJ106" s="146" t="s">
        <v>92</v>
      </c>
      <c r="AK106" s="146" t="s">
        <v>92</v>
      </c>
      <c r="AL106" s="146" t="s">
        <v>72</v>
      </c>
      <c r="AM106" s="146" t="s">
        <v>72</v>
      </c>
      <c r="AN106" s="146" t="s">
        <v>1305</v>
      </c>
      <c r="AO106" s="146" t="s">
        <v>1306</v>
      </c>
      <c r="AP106" s="146" t="s">
        <v>67</v>
      </c>
      <c r="AQ106" s="146" t="s">
        <v>72</v>
      </c>
      <c r="AR106" s="146" t="s">
        <v>72</v>
      </c>
      <c r="AS106" s="146" t="s">
        <v>72</v>
      </c>
      <c r="AT106" s="28">
        <f t="shared" si="30"/>
        <v>16.8002256862</v>
      </c>
      <c r="AU106" s="153" t="str">
        <f t="shared" si="34"/>
        <v>3674.00</v>
      </c>
      <c r="AV106" s="153" t="str">
        <f t="shared" si="35"/>
        <v>135</v>
      </c>
      <c r="AW106" s="153" t="str">
        <f t="shared" si="36"/>
        <v>22</v>
      </c>
      <c r="AX106" s="153" t="str">
        <f t="shared" si="37"/>
        <v>1</v>
      </c>
      <c r="AY106" s="155">
        <v>17.48257</v>
      </c>
      <c r="AZ106" s="156">
        <v>1155</v>
      </c>
      <c r="BA106" s="28">
        <f t="shared" si="27"/>
        <v>-3.90299775033075</v>
      </c>
      <c r="BB106" s="28">
        <f t="shared" si="28"/>
        <v>7.35930735930736</v>
      </c>
      <c r="BC106" s="29">
        <f t="shared" si="31"/>
        <v>336.451851851852</v>
      </c>
      <c r="BD106" s="36">
        <f t="shared" si="32"/>
        <v>9.18518518518519</v>
      </c>
      <c r="BE106" s="29">
        <f t="shared" si="33"/>
        <v>4.57273426407186</v>
      </c>
      <c r="BF106" s="29">
        <f t="shared" si="29"/>
        <v>124.446116194074</v>
      </c>
    </row>
    <row r="107" spans="1:58">
      <c r="A107" s="42">
        <v>3</v>
      </c>
      <c r="B107" s="42">
        <v>1031</v>
      </c>
      <c r="C107" s="146" t="s">
        <v>1307</v>
      </c>
      <c r="D107" s="149">
        <v>28</v>
      </c>
      <c r="E107" s="146" t="s">
        <v>62</v>
      </c>
      <c r="F107" s="146" t="s">
        <v>1308</v>
      </c>
      <c r="G107" s="146" t="s">
        <v>1309</v>
      </c>
      <c r="H107" s="146" t="s">
        <v>1310</v>
      </c>
      <c r="I107" s="146" t="s">
        <v>435</v>
      </c>
      <c r="J107" s="146" t="s">
        <v>67</v>
      </c>
      <c r="K107" s="146" t="s">
        <v>67</v>
      </c>
      <c r="L107" s="146" t="s">
        <v>67</v>
      </c>
      <c r="M107" s="146" t="s">
        <v>67</v>
      </c>
      <c r="N107" s="146" t="s">
        <v>1311</v>
      </c>
      <c r="O107" s="146" t="s">
        <v>1312</v>
      </c>
      <c r="P107" s="146" t="s">
        <v>1313</v>
      </c>
      <c r="Q107" s="146" t="s">
        <v>1314</v>
      </c>
      <c r="R107" s="146" t="s">
        <v>72</v>
      </c>
      <c r="S107" s="146" t="s">
        <v>72</v>
      </c>
      <c r="T107" s="146" t="s">
        <v>72</v>
      </c>
      <c r="U107" s="146" t="s">
        <v>72</v>
      </c>
      <c r="V107" s="146" t="s">
        <v>72</v>
      </c>
      <c r="W107" s="146" t="s">
        <v>72</v>
      </c>
      <c r="X107" s="146" t="s">
        <v>72</v>
      </c>
      <c r="Y107" s="146" t="s">
        <v>72</v>
      </c>
      <c r="Z107" s="146" t="s">
        <v>72</v>
      </c>
      <c r="AA107" s="146" t="s">
        <v>72</v>
      </c>
      <c r="AB107" s="146" t="s">
        <v>72</v>
      </c>
      <c r="AC107" s="146" t="s">
        <v>72</v>
      </c>
      <c r="AD107" s="146" t="s">
        <v>72</v>
      </c>
      <c r="AE107" s="146" t="s">
        <v>72</v>
      </c>
      <c r="AF107" s="146" t="s">
        <v>72</v>
      </c>
      <c r="AG107" s="146" t="s">
        <v>72</v>
      </c>
      <c r="AH107" s="146" t="s">
        <v>72</v>
      </c>
      <c r="AI107" s="146" t="s">
        <v>72</v>
      </c>
      <c r="AJ107" s="146" t="s">
        <v>72</v>
      </c>
      <c r="AK107" s="146" t="s">
        <v>72</v>
      </c>
      <c r="AL107" s="146" t="s">
        <v>72</v>
      </c>
      <c r="AM107" s="146" t="s">
        <v>72</v>
      </c>
      <c r="AN107" s="146" t="s">
        <v>1315</v>
      </c>
      <c r="AO107" s="146" t="s">
        <v>1316</v>
      </c>
      <c r="AP107" s="146" t="s">
        <v>67</v>
      </c>
      <c r="AQ107" s="146" t="s">
        <v>72</v>
      </c>
      <c r="AR107" s="146" t="s">
        <v>72</v>
      </c>
      <c r="AS107" s="146" t="s">
        <v>72</v>
      </c>
      <c r="AT107" s="28">
        <f t="shared" si="30"/>
        <v>23.352064</v>
      </c>
      <c r="AU107" s="153" t="str">
        <f t="shared" si="34"/>
        <v>4859.00</v>
      </c>
      <c r="AV107" s="153" t="str">
        <f t="shared" si="35"/>
        <v>297</v>
      </c>
      <c r="AW107" s="153" t="str">
        <f t="shared" si="36"/>
        <v>37</v>
      </c>
      <c r="AX107" s="153" t="str">
        <f t="shared" si="37"/>
        <v>0</v>
      </c>
      <c r="AY107" s="155">
        <v>27.1738</v>
      </c>
      <c r="AZ107" s="156">
        <v>3710</v>
      </c>
      <c r="BA107" s="28">
        <f t="shared" si="27"/>
        <v>-14.0640469864355</v>
      </c>
      <c r="BB107" s="28">
        <f t="shared" si="28"/>
        <v>31.5363881401617</v>
      </c>
      <c r="BC107" s="29">
        <f t="shared" si="31"/>
        <v>233.259259259259</v>
      </c>
      <c r="BD107" s="36">
        <f t="shared" si="32"/>
        <v>16.4309764309764</v>
      </c>
      <c r="BE107" s="29">
        <f t="shared" si="33"/>
        <v>4.80594031693764</v>
      </c>
      <c r="BF107" s="29">
        <f t="shared" si="29"/>
        <v>78.6264781144781</v>
      </c>
    </row>
    <row r="108" ht="27" spans="1:58">
      <c r="A108" s="42">
        <v>2</v>
      </c>
      <c r="B108" s="42">
        <v>1031</v>
      </c>
      <c r="C108" s="146" t="s">
        <v>1317</v>
      </c>
      <c r="D108" s="149">
        <v>119</v>
      </c>
      <c r="E108" s="146" t="s">
        <v>62</v>
      </c>
      <c r="F108" s="146" t="s">
        <v>1318</v>
      </c>
      <c r="G108" s="146" t="s">
        <v>1319</v>
      </c>
      <c r="H108" s="146" t="s">
        <v>1320</v>
      </c>
      <c r="I108" s="146" t="s">
        <v>435</v>
      </c>
      <c r="J108" s="146" t="s">
        <v>62</v>
      </c>
      <c r="K108" s="146" t="s">
        <v>67</v>
      </c>
      <c r="L108" s="146" t="s">
        <v>62</v>
      </c>
      <c r="M108" s="146" t="s">
        <v>67</v>
      </c>
      <c r="N108" s="146" t="s">
        <v>1321</v>
      </c>
      <c r="O108" s="146" t="s">
        <v>1322</v>
      </c>
      <c r="P108" s="146" t="s">
        <v>1323</v>
      </c>
      <c r="Q108" s="146" t="s">
        <v>1324</v>
      </c>
      <c r="R108" s="146" t="s">
        <v>72</v>
      </c>
      <c r="S108" s="146" t="s">
        <v>72</v>
      </c>
      <c r="T108" s="146" t="s">
        <v>72</v>
      </c>
      <c r="U108" s="146" t="s">
        <v>72</v>
      </c>
      <c r="V108" s="146" t="s">
        <v>72</v>
      </c>
      <c r="W108" s="146" t="s">
        <v>72</v>
      </c>
      <c r="X108" s="146" t="s">
        <v>72</v>
      </c>
      <c r="Y108" s="146" t="s">
        <v>72</v>
      </c>
      <c r="Z108" s="146" t="s">
        <v>72</v>
      </c>
      <c r="AA108" s="146" t="s">
        <v>72</v>
      </c>
      <c r="AB108" s="146" t="s">
        <v>1325</v>
      </c>
      <c r="AC108" s="146" t="s">
        <v>1326</v>
      </c>
      <c r="AD108" s="146" t="s">
        <v>1325</v>
      </c>
      <c r="AE108" s="146" t="s">
        <v>1326</v>
      </c>
      <c r="AF108" s="146" t="s">
        <v>72</v>
      </c>
      <c r="AG108" s="146" t="s">
        <v>72</v>
      </c>
      <c r="AH108" s="146" t="s">
        <v>1010</v>
      </c>
      <c r="AI108" s="146" t="s">
        <v>1327</v>
      </c>
      <c r="AJ108" s="146" t="s">
        <v>72</v>
      </c>
      <c r="AK108" s="146" t="s">
        <v>72</v>
      </c>
      <c r="AL108" s="146" t="s">
        <v>72</v>
      </c>
      <c r="AM108" s="146" t="s">
        <v>72</v>
      </c>
      <c r="AN108" s="146" t="s">
        <v>1328</v>
      </c>
      <c r="AO108" s="146" t="s">
        <v>1329</v>
      </c>
      <c r="AP108" s="146" t="s">
        <v>67</v>
      </c>
      <c r="AQ108" s="146" t="s">
        <v>72</v>
      </c>
      <c r="AR108" s="146" t="s">
        <v>72</v>
      </c>
      <c r="AS108" s="146" t="s">
        <v>72</v>
      </c>
      <c r="AT108" s="28">
        <f t="shared" si="30"/>
        <v>33.212983538</v>
      </c>
      <c r="AU108" s="153" t="str">
        <f t="shared" si="34"/>
        <v>4413.00</v>
      </c>
      <c r="AV108" s="153" t="str">
        <f t="shared" si="35"/>
        <v>215</v>
      </c>
      <c r="AW108" s="153" t="str">
        <f t="shared" si="36"/>
        <v>37</v>
      </c>
      <c r="AX108" s="153" t="str">
        <f t="shared" si="37"/>
        <v>1</v>
      </c>
      <c r="AY108" s="155">
        <v>30.174761</v>
      </c>
      <c r="AZ108" s="156">
        <v>3988</v>
      </c>
      <c r="BA108" s="28">
        <f t="shared" si="27"/>
        <v>10.0687542744746</v>
      </c>
      <c r="BB108" s="28">
        <f t="shared" si="28"/>
        <v>-18.4553660982949</v>
      </c>
      <c r="BC108" s="29">
        <f t="shared" si="31"/>
        <v>444.009302325581</v>
      </c>
      <c r="BD108" s="36">
        <f t="shared" si="32"/>
        <v>15.1255813953488</v>
      </c>
      <c r="BE108" s="29">
        <f t="shared" si="33"/>
        <v>7.52616894130977</v>
      </c>
      <c r="BF108" s="29">
        <f t="shared" si="29"/>
        <v>154.4789932</v>
      </c>
    </row>
    <row r="109" spans="1:58">
      <c r="A109" s="42">
        <v>3</v>
      </c>
      <c r="B109" s="42">
        <v>1032</v>
      </c>
      <c r="C109" s="146" t="s">
        <v>1330</v>
      </c>
      <c r="D109" s="149">
        <v>64</v>
      </c>
      <c r="E109" s="146" t="s">
        <v>62</v>
      </c>
      <c r="F109" s="146" t="s">
        <v>1331</v>
      </c>
      <c r="G109" s="146" t="s">
        <v>1332</v>
      </c>
      <c r="H109" s="146" t="s">
        <v>1333</v>
      </c>
      <c r="I109" s="146" t="s">
        <v>194</v>
      </c>
      <c r="J109" s="146" t="s">
        <v>67</v>
      </c>
      <c r="K109" s="146" t="s">
        <v>67</v>
      </c>
      <c r="L109" s="146" t="s">
        <v>67</v>
      </c>
      <c r="M109" s="146" t="s">
        <v>67</v>
      </c>
      <c r="N109" s="146" t="s">
        <v>1334</v>
      </c>
      <c r="O109" s="146" t="s">
        <v>1335</v>
      </c>
      <c r="P109" s="146" t="s">
        <v>1336</v>
      </c>
      <c r="Q109" s="146" t="s">
        <v>1337</v>
      </c>
      <c r="R109" s="146" t="s">
        <v>72</v>
      </c>
      <c r="S109" s="146" t="s">
        <v>72</v>
      </c>
      <c r="T109" s="146" t="s">
        <v>72</v>
      </c>
      <c r="U109" s="146" t="s">
        <v>72</v>
      </c>
      <c r="V109" s="146" t="s">
        <v>72</v>
      </c>
      <c r="W109" s="146" t="s">
        <v>72</v>
      </c>
      <c r="X109" s="146" t="s">
        <v>72</v>
      </c>
      <c r="Y109" s="146" t="s">
        <v>72</v>
      </c>
      <c r="Z109" s="146" t="s">
        <v>72</v>
      </c>
      <c r="AA109" s="146" t="s">
        <v>72</v>
      </c>
      <c r="AB109" s="146" t="s">
        <v>72</v>
      </c>
      <c r="AC109" s="146" t="s">
        <v>72</v>
      </c>
      <c r="AD109" s="146" t="s">
        <v>72</v>
      </c>
      <c r="AE109" s="146" t="s">
        <v>72</v>
      </c>
      <c r="AF109" s="146" t="s">
        <v>72</v>
      </c>
      <c r="AG109" s="146" t="s">
        <v>72</v>
      </c>
      <c r="AH109" s="146" t="s">
        <v>1338</v>
      </c>
      <c r="AI109" s="146" t="s">
        <v>1339</v>
      </c>
      <c r="AJ109" s="146" t="s">
        <v>92</v>
      </c>
      <c r="AK109" s="146" t="s">
        <v>92</v>
      </c>
      <c r="AL109" s="146" t="s">
        <v>72</v>
      </c>
      <c r="AM109" s="146" t="s">
        <v>72</v>
      </c>
      <c r="AN109" s="146" t="s">
        <v>72</v>
      </c>
      <c r="AO109" s="146" t="s">
        <v>72</v>
      </c>
      <c r="AP109" s="146" t="s">
        <v>67</v>
      </c>
      <c r="AQ109" s="146" t="s">
        <v>72</v>
      </c>
      <c r="AR109" s="146" t="s">
        <v>72</v>
      </c>
      <c r="AS109" s="146" t="s">
        <v>72</v>
      </c>
      <c r="AT109" s="28">
        <f t="shared" si="30"/>
        <v>15.441074718</v>
      </c>
      <c r="AU109" s="153" t="str">
        <f t="shared" si="34"/>
        <v>3810.00</v>
      </c>
      <c r="AV109" s="153" t="str">
        <f t="shared" si="35"/>
        <v>102</v>
      </c>
      <c r="AW109" s="153" t="str">
        <f t="shared" si="36"/>
        <v>21</v>
      </c>
      <c r="AX109" s="153" t="str">
        <f t="shared" si="37"/>
        <v>0</v>
      </c>
      <c r="AY109" s="155">
        <v>15.9665</v>
      </c>
      <c r="AZ109" s="156">
        <v>2885</v>
      </c>
      <c r="BA109" s="28">
        <f t="shared" si="27"/>
        <v>-3.29079812106597</v>
      </c>
      <c r="BB109" s="28">
        <f t="shared" si="28"/>
        <v>-1.55979202772964</v>
      </c>
      <c r="BC109" s="29">
        <f t="shared" si="31"/>
        <v>458.509803921569</v>
      </c>
      <c r="BD109" s="36">
        <f t="shared" si="32"/>
        <v>27.843137254902</v>
      </c>
      <c r="BE109" s="29">
        <f t="shared" si="33"/>
        <v>4.05277551653543</v>
      </c>
      <c r="BF109" s="29">
        <f t="shared" si="29"/>
        <v>151.383085470588</v>
      </c>
    </row>
    <row r="110" ht="27" spans="1:58">
      <c r="A110" s="42">
        <v>1</v>
      </c>
      <c r="B110" s="42">
        <v>1032</v>
      </c>
      <c r="C110" s="146" t="s">
        <v>1340</v>
      </c>
      <c r="D110" s="149">
        <v>97</v>
      </c>
      <c r="E110" s="146" t="s">
        <v>62</v>
      </c>
      <c r="F110" s="146" t="s">
        <v>1341</v>
      </c>
      <c r="G110" s="146" t="s">
        <v>1342</v>
      </c>
      <c r="H110" s="146" t="s">
        <v>1343</v>
      </c>
      <c r="I110" s="146" t="s">
        <v>326</v>
      </c>
      <c r="J110" s="146" t="s">
        <v>121</v>
      </c>
      <c r="K110" s="146" t="s">
        <v>121</v>
      </c>
      <c r="L110" s="146" t="s">
        <v>67</v>
      </c>
      <c r="M110" s="146" t="s">
        <v>62</v>
      </c>
      <c r="N110" s="146" t="s">
        <v>1344</v>
      </c>
      <c r="O110" s="146" t="s">
        <v>1345</v>
      </c>
      <c r="P110" s="146" t="s">
        <v>1346</v>
      </c>
      <c r="Q110" s="146" t="s">
        <v>1347</v>
      </c>
      <c r="R110" s="146" t="s">
        <v>72</v>
      </c>
      <c r="S110" s="146" t="s">
        <v>72</v>
      </c>
      <c r="T110" s="146" t="s">
        <v>72</v>
      </c>
      <c r="U110" s="146" t="s">
        <v>72</v>
      </c>
      <c r="V110" s="146" t="s">
        <v>1348</v>
      </c>
      <c r="W110" s="146" t="s">
        <v>1349</v>
      </c>
      <c r="X110" s="146" t="s">
        <v>1348</v>
      </c>
      <c r="Y110" s="146" t="s">
        <v>1349</v>
      </c>
      <c r="Z110" s="146" t="s">
        <v>72</v>
      </c>
      <c r="AA110" s="146" t="s">
        <v>72</v>
      </c>
      <c r="AB110" s="146" t="s">
        <v>72</v>
      </c>
      <c r="AC110" s="146" t="s">
        <v>72</v>
      </c>
      <c r="AD110" s="146" t="s">
        <v>72</v>
      </c>
      <c r="AE110" s="146" t="s">
        <v>72</v>
      </c>
      <c r="AF110" s="146" t="s">
        <v>72</v>
      </c>
      <c r="AG110" s="146" t="s">
        <v>72</v>
      </c>
      <c r="AH110" s="146" t="s">
        <v>1350</v>
      </c>
      <c r="AI110" s="146" t="s">
        <v>1351</v>
      </c>
      <c r="AJ110" s="146" t="s">
        <v>72</v>
      </c>
      <c r="AK110" s="146" t="s">
        <v>72</v>
      </c>
      <c r="AL110" s="146" t="s">
        <v>72</v>
      </c>
      <c r="AM110" s="146" t="s">
        <v>72</v>
      </c>
      <c r="AN110" s="146" t="s">
        <v>1352</v>
      </c>
      <c r="AO110" s="146" t="s">
        <v>1353</v>
      </c>
      <c r="AP110" s="146" t="s">
        <v>62</v>
      </c>
      <c r="AQ110" s="146" t="s">
        <v>72</v>
      </c>
      <c r="AR110" s="146" t="s">
        <v>72</v>
      </c>
      <c r="AS110" s="146" t="s">
        <v>72</v>
      </c>
      <c r="AT110" s="28">
        <f t="shared" si="30"/>
        <v>29.517568902</v>
      </c>
      <c r="AU110" s="153" t="str">
        <f t="shared" si="34"/>
        <v>5055.00</v>
      </c>
      <c r="AV110" s="153" t="str">
        <f t="shared" si="35"/>
        <v>136</v>
      </c>
      <c r="AW110" s="153" t="str">
        <f t="shared" si="36"/>
        <v>35</v>
      </c>
      <c r="AX110" s="153" t="str">
        <f t="shared" si="37"/>
        <v>2</v>
      </c>
      <c r="AY110" s="155">
        <v>27.8006</v>
      </c>
      <c r="AZ110" s="156">
        <v>4662</v>
      </c>
      <c r="BA110" s="28">
        <f t="shared" si="27"/>
        <v>6.1760138342338</v>
      </c>
      <c r="BB110" s="28">
        <f t="shared" si="28"/>
        <v>-39.1677391677392</v>
      </c>
      <c r="BC110" s="29">
        <f t="shared" si="31"/>
        <v>597.838235294118</v>
      </c>
      <c r="BD110" s="36">
        <f t="shared" si="32"/>
        <v>20.8529411764706</v>
      </c>
      <c r="BE110" s="29">
        <f t="shared" si="33"/>
        <v>5.83928168189911</v>
      </c>
      <c r="BF110" s="29">
        <f t="shared" si="29"/>
        <v>217.040947808824</v>
      </c>
    </row>
    <row r="111" ht="27" spans="1:58">
      <c r="A111" s="42">
        <v>1</v>
      </c>
      <c r="B111" s="42">
        <v>1017</v>
      </c>
      <c r="C111" s="148" t="s">
        <v>1354</v>
      </c>
      <c r="D111" s="149">
        <v>83</v>
      </c>
      <c r="E111" s="146" t="s">
        <v>62</v>
      </c>
      <c r="F111" s="146" t="s">
        <v>1355</v>
      </c>
      <c r="G111" s="146" t="s">
        <v>1356</v>
      </c>
      <c r="H111" s="146" t="s">
        <v>1357</v>
      </c>
      <c r="I111" s="146" t="s">
        <v>920</v>
      </c>
      <c r="J111" s="146" t="s">
        <v>206</v>
      </c>
      <c r="K111" s="146" t="s">
        <v>369</v>
      </c>
      <c r="L111" s="146" t="s">
        <v>67</v>
      </c>
      <c r="M111" s="146" t="s">
        <v>62</v>
      </c>
      <c r="N111" s="146" t="s">
        <v>1358</v>
      </c>
      <c r="O111" s="146" t="s">
        <v>1359</v>
      </c>
      <c r="P111" s="146" t="s">
        <v>1360</v>
      </c>
      <c r="Q111" s="146" t="s">
        <v>1361</v>
      </c>
      <c r="R111" s="146" t="s">
        <v>72</v>
      </c>
      <c r="S111" s="146" t="s">
        <v>72</v>
      </c>
      <c r="T111" s="146" t="s">
        <v>1362</v>
      </c>
      <c r="U111" s="146" t="s">
        <v>1363</v>
      </c>
      <c r="V111" s="146" t="s">
        <v>1364</v>
      </c>
      <c r="W111" s="146" t="s">
        <v>1365</v>
      </c>
      <c r="X111" s="146" t="s">
        <v>1364</v>
      </c>
      <c r="Y111" s="146" t="s">
        <v>1365</v>
      </c>
      <c r="Z111" s="146" t="s">
        <v>72</v>
      </c>
      <c r="AA111" s="146" t="s">
        <v>72</v>
      </c>
      <c r="AB111" s="146" t="s">
        <v>72</v>
      </c>
      <c r="AC111" s="146" t="s">
        <v>72</v>
      </c>
      <c r="AD111" s="146" t="s">
        <v>72</v>
      </c>
      <c r="AE111" s="146" t="s">
        <v>72</v>
      </c>
      <c r="AF111" s="146" t="s">
        <v>72</v>
      </c>
      <c r="AG111" s="146" t="s">
        <v>72</v>
      </c>
      <c r="AH111" s="146" t="s">
        <v>72</v>
      </c>
      <c r="AI111" s="146" t="s">
        <v>72</v>
      </c>
      <c r="AJ111" s="146" t="s">
        <v>72</v>
      </c>
      <c r="AK111" s="146" t="s">
        <v>72</v>
      </c>
      <c r="AL111" s="146" t="s">
        <v>72</v>
      </c>
      <c r="AM111" s="146" t="s">
        <v>72</v>
      </c>
      <c r="AN111" s="146" t="s">
        <v>72</v>
      </c>
      <c r="AO111" s="146" t="s">
        <v>72</v>
      </c>
      <c r="AP111" s="146" t="s">
        <v>62</v>
      </c>
      <c r="AQ111" s="146" t="s">
        <v>72</v>
      </c>
      <c r="AR111" s="146" t="s">
        <v>72</v>
      </c>
      <c r="AS111" s="146" t="s">
        <v>72</v>
      </c>
      <c r="AT111" s="28">
        <f t="shared" si="30"/>
        <v>133.05706225</v>
      </c>
      <c r="AU111" s="153" t="str">
        <f t="shared" si="34"/>
        <v>34628.96</v>
      </c>
      <c r="AV111" s="153" t="str">
        <f t="shared" si="35"/>
        <v>940</v>
      </c>
      <c r="AW111" s="153" t="str">
        <f t="shared" si="36"/>
        <v>149</v>
      </c>
      <c r="AX111" s="153" t="str">
        <f t="shared" si="37"/>
        <v>4</v>
      </c>
      <c r="AY111" s="155">
        <v>173.4389</v>
      </c>
      <c r="AZ111" s="156">
        <v>87936</v>
      </c>
      <c r="BA111" s="28">
        <f t="shared" si="27"/>
        <v>-23.2830338234387</v>
      </c>
      <c r="BB111" s="28">
        <f t="shared" si="28"/>
        <v>8.18322416302766</v>
      </c>
      <c r="BC111" s="29">
        <f t="shared" si="31"/>
        <v>440.375531914894</v>
      </c>
      <c r="BD111" s="36">
        <f t="shared" si="32"/>
        <v>101.204255319149</v>
      </c>
      <c r="BE111" s="29">
        <f t="shared" si="33"/>
        <v>3.84236379752669</v>
      </c>
      <c r="BF111" s="29">
        <f t="shared" si="29"/>
        <v>141.550066223404</v>
      </c>
    </row>
    <row r="112" ht="27" spans="1:58">
      <c r="A112" s="42">
        <v>3</v>
      </c>
      <c r="B112" s="42">
        <v>1015</v>
      </c>
      <c r="C112" s="146" t="s">
        <v>1366</v>
      </c>
      <c r="D112" s="149">
        <v>51</v>
      </c>
      <c r="E112" s="146" t="s">
        <v>62</v>
      </c>
      <c r="F112" s="146" t="s">
        <v>1367</v>
      </c>
      <c r="G112" s="146" t="s">
        <v>1368</v>
      </c>
      <c r="H112" s="146" t="s">
        <v>1369</v>
      </c>
      <c r="I112" s="146" t="s">
        <v>1370</v>
      </c>
      <c r="J112" s="146" t="s">
        <v>62</v>
      </c>
      <c r="K112" s="146" t="s">
        <v>62</v>
      </c>
      <c r="L112" s="146" t="s">
        <v>67</v>
      </c>
      <c r="M112" s="146" t="s">
        <v>67</v>
      </c>
      <c r="N112" s="146" t="s">
        <v>1371</v>
      </c>
      <c r="O112" s="146" t="s">
        <v>1372</v>
      </c>
      <c r="P112" s="146" t="s">
        <v>1373</v>
      </c>
      <c r="Q112" s="146" t="s">
        <v>1374</v>
      </c>
      <c r="R112" s="146" t="s">
        <v>72</v>
      </c>
      <c r="S112" s="146" t="s">
        <v>72</v>
      </c>
      <c r="T112" s="146" t="s">
        <v>1375</v>
      </c>
      <c r="U112" s="146" t="s">
        <v>1376</v>
      </c>
      <c r="V112" s="146" t="s">
        <v>1377</v>
      </c>
      <c r="W112" s="146" t="s">
        <v>1378</v>
      </c>
      <c r="X112" s="146" t="s">
        <v>1377</v>
      </c>
      <c r="Y112" s="146" t="s">
        <v>1378</v>
      </c>
      <c r="Z112" s="146" t="s">
        <v>72</v>
      </c>
      <c r="AA112" s="146" t="s">
        <v>72</v>
      </c>
      <c r="AB112" s="146" t="s">
        <v>72</v>
      </c>
      <c r="AC112" s="146" t="s">
        <v>72</v>
      </c>
      <c r="AD112" s="146" t="s">
        <v>72</v>
      </c>
      <c r="AE112" s="146" t="s">
        <v>72</v>
      </c>
      <c r="AF112" s="146" t="s">
        <v>72</v>
      </c>
      <c r="AG112" s="146" t="s">
        <v>72</v>
      </c>
      <c r="AH112" s="146" t="s">
        <v>1379</v>
      </c>
      <c r="AI112" s="146" t="s">
        <v>1380</v>
      </c>
      <c r="AJ112" s="146" t="s">
        <v>72</v>
      </c>
      <c r="AK112" s="146" t="s">
        <v>72</v>
      </c>
      <c r="AL112" s="146" t="s">
        <v>72</v>
      </c>
      <c r="AM112" s="146" t="s">
        <v>72</v>
      </c>
      <c r="AN112" s="146" t="s">
        <v>1381</v>
      </c>
      <c r="AO112" s="146" t="s">
        <v>1382</v>
      </c>
      <c r="AP112" s="146">
        <v>0</v>
      </c>
      <c r="AQ112" s="146" t="s">
        <v>72</v>
      </c>
      <c r="AR112" s="146" t="s">
        <v>72</v>
      </c>
      <c r="AS112" s="146" t="s">
        <v>72</v>
      </c>
      <c r="AT112" s="28">
        <f t="shared" si="30"/>
        <v>56.95450864</v>
      </c>
      <c r="AU112" s="153" t="str">
        <f t="shared" si="34"/>
        <v>6553.00</v>
      </c>
      <c r="AV112" s="153" t="str">
        <f t="shared" si="35"/>
        <v>607</v>
      </c>
      <c r="AW112" s="153" t="str">
        <f t="shared" si="36"/>
        <v>67</v>
      </c>
      <c r="AX112" s="153" t="str">
        <f t="shared" si="37"/>
        <v>1</v>
      </c>
      <c r="AY112" s="155">
        <v>55.0354</v>
      </c>
      <c r="AZ112" s="156">
        <v>8997</v>
      </c>
      <c r="BA112" s="28">
        <f t="shared" si="27"/>
        <v>3.48704404801275</v>
      </c>
      <c r="BB112" s="28">
        <f t="shared" si="28"/>
        <v>-9.61431588307214</v>
      </c>
      <c r="BC112" s="29">
        <f t="shared" si="31"/>
        <v>247.747940691928</v>
      </c>
      <c r="BD112" s="36">
        <f t="shared" si="32"/>
        <v>13.3970345963756</v>
      </c>
      <c r="BE112" s="29">
        <f t="shared" si="33"/>
        <v>8.69136405310545</v>
      </c>
      <c r="BF112" s="29">
        <f t="shared" si="29"/>
        <v>93.8295035255354</v>
      </c>
    </row>
    <row r="113" ht="27" spans="1:58">
      <c r="A113" s="42">
        <v>2</v>
      </c>
      <c r="B113" s="42">
        <v>1052</v>
      </c>
      <c r="C113" s="146" t="s">
        <v>1383</v>
      </c>
      <c r="D113" s="149">
        <v>49</v>
      </c>
      <c r="E113" s="146" t="s">
        <v>62</v>
      </c>
      <c r="F113" s="146" t="s">
        <v>1384</v>
      </c>
      <c r="G113" s="146" t="s">
        <v>1385</v>
      </c>
      <c r="H113" s="146" t="s">
        <v>1386</v>
      </c>
      <c r="I113" s="146" t="s">
        <v>618</v>
      </c>
      <c r="J113" s="146" t="s">
        <v>62</v>
      </c>
      <c r="K113" s="146" t="s">
        <v>67</v>
      </c>
      <c r="L113" s="146" t="s">
        <v>62</v>
      </c>
      <c r="M113" s="146" t="s">
        <v>67</v>
      </c>
      <c r="N113" s="146" t="s">
        <v>1387</v>
      </c>
      <c r="O113" s="146" t="s">
        <v>1388</v>
      </c>
      <c r="P113" s="146" t="s">
        <v>1389</v>
      </c>
      <c r="Q113" s="146" t="s">
        <v>1390</v>
      </c>
      <c r="R113" s="146" t="s">
        <v>72</v>
      </c>
      <c r="S113" s="146" t="s">
        <v>72</v>
      </c>
      <c r="T113" s="146" t="s">
        <v>72</v>
      </c>
      <c r="U113" s="146" t="s">
        <v>72</v>
      </c>
      <c r="V113" s="146" t="s">
        <v>72</v>
      </c>
      <c r="W113" s="146" t="s">
        <v>72</v>
      </c>
      <c r="X113" s="146" t="s">
        <v>72</v>
      </c>
      <c r="Y113" s="146" t="s">
        <v>72</v>
      </c>
      <c r="Z113" s="146" t="s">
        <v>72</v>
      </c>
      <c r="AA113" s="146" t="s">
        <v>72</v>
      </c>
      <c r="AB113" s="146" t="s">
        <v>1391</v>
      </c>
      <c r="AC113" s="146" t="s">
        <v>1392</v>
      </c>
      <c r="AD113" s="146" t="s">
        <v>1391</v>
      </c>
      <c r="AE113" s="146" t="s">
        <v>1392</v>
      </c>
      <c r="AF113" s="146" t="s">
        <v>72</v>
      </c>
      <c r="AG113" s="146" t="s">
        <v>72</v>
      </c>
      <c r="AH113" s="146" t="s">
        <v>1393</v>
      </c>
      <c r="AI113" s="146" t="s">
        <v>1394</v>
      </c>
      <c r="AJ113" s="146" t="s">
        <v>72</v>
      </c>
      <c r="AK113" s="146" t="s">
        <v>72</v>
      </c>
      <c r="AL113" s="146" t="s">
        <v>72</v>
      </c>
      <c r="AM113" s="146" t="s">
        <v>72</v>
      </c>
      <c r="AN113" s="146" t="s">
        <v>1395</v>
      </c>
      <c r="AO113" s="146" t="s">
        <v>1396</v>
      </c>
      <c r="AP113" s="146" t="s">
        <v>67</v>
      </c>
      <c r="AQ113" s="146" t="s">
        <v>72</v>
      </c>
      <c r="AR113" s="146" t="s">
        <v>72</v>
      </c>
      <c r="AS113" s="146" t="s">
        <v>72</v>
      </c>
      <c r="AT113" s="28">
        <f t="shared" si="30"/>
        <v>26.0314125339</v>
      </c>
      <c r="AU113" s="153" t="str">
        <f t="shared" si="34"/>
        <v>4357.00</v>
      </c>
      <c r="AV113" s="153" t="str">
        <f t="shared" si="35"/>
        <v>228</v>
      </c>
      <c r="AW113" s="153" t="str">
        <f t="shared" si="36"/>
        <v>49</v>
      </c>
      <c r="AX113" s="153" t="str">
        <f t="shared" si="37"/>
        <v>1</v>
      </c>
      <c r="AY113" s="155">
        <v>27.077416</v>
      </c>
      <c r="AZ113" s="156">
        <v>5270</v>
      </c>
      <c r="BA113" s="28">
        <f t="shared" si="27"/>
        <v>-3.86301065840255</v>
      </c>
      <c r="BB113" s="28">
        <f t="shared" si="28"/>
        <v>-34.4402277039848</v>
      </c>
      <c r="BC113" s="29">
        <f t="shared" si="31"/>
        <v>307.631578947368</v>
      </c>
      <c r="BD113" s="36">
        <f t="shared" si="32"/>
        <v>15.1535087719298</v>
      </c>
      <c r="BE113" s="29">
        <f t="shared" si="33"/>
        <v>5.97461843789304</v>
      </c>
      <c r="BF113" s="29">
        <f t="shared" si="29"/>
        <v>114.172861990789</v>
      </c>
    </row>
    <row r="114" spans="1:58">
      <c r="A114" s="42">
        <v>3</v>
      </c>
      <c r="B114" s="42">
        <v>1052</v>
      </c>
      <c r="C114" s="146" t="s">
        <v>1397</v>
      </c>
      <c r="D114" s="149">
        <v>21</v>
      </c>
      <c r="E114" s="146" t="s">
        <v>62</v>
      </c>
      <c r="F114" s="146" t="s">
        <v>1398</v>
      </c>
      <c r="G114" s="146" t="s">
        <v>1399</v>
      </c>
      <c r="H114" s="146" t="s">
        <v>457</v>
      </c>
      <c r="I114" s="146" t="s">
        <v>1227</v>
      </c>
      <c r="J114" s="146" t="s">
        <v>67</v>
      </c>
      <c r="K114" s="146" t="s">
        <v>67</v>
      </c>
      <c r="L114" s="146" t="s">
        <v>67</v>
      </c>
      <c r="M114" s="146" t="s">
        <v>67</v>
      </c>
      <c r="N114" s="146" t="s">
        <v>1400</v>
      </c>
      <c r="O114" s="146" t="s">
        <v>1401</v>
      </c>
      <c r="P114" s="146" t="s">
        <v>1402</v>
      </c>
      <c r="Q114" s="146" t="s">
        <v>1403</v>
      </c>
      <c r="R114" s="146" t="s">
        <v>72</v>
      </c>
      <c r="S114" s="146" t="s">
        <v>72</v>
      </c>
      <c r="T114" s="146" t="s">
        <v>72</v>
      </c>
      <c r="U114" s="146" t="s">
        <v>72</v>
      </c>
      <c r="V114" s="146" t="s">
        <v>72</v>
      </c>
      <c r="W114" s="146" t="s">
        <v>72</v>
      </c>
      <c r="X114" s="146" t="s">
        <v>72</v>
      </c>
      <c r="Y114" s="146" t="s">
        <v>72</v>
      </c>
      <c r="Z114" s="146" t="s">
        <v>72</v>
      </c>
      <c r="AA114" s="146" t="s">
        <v>72</v>
      </c>
      <c r="AB114" s="146" t="s">
        <v>72</v>
      </c>
      <c r="AC114" s="146" t="s">
        <v>72</v>
      </c>
      <c r="AD114" s="146" t="s">
        <v>72</v>
      </c>
      <c r="AE114" s="146" t="s">
        <v>72</v>
      </c>
      <c r="AF114" s="146" t="s">
        <v>72</v>
      </c>
      <c r="AG114" s="146" t="s">
        <v>72</v>
      </c>
      <c r="AH114" s="146" t="s">
        <v>776</v>
      </c>
      <c r="AI114" s="146" t="s">
        <v>1404</v>
      </c>
      <c r="AJ114" s="146" t="s">
        <v>92</v>
      </c>
      <c r="AK114" s="146" t="s">
        <v>92</v>
      </c>
      <c r="AL114" s="146" t="s">
        <v>72</v>
      </c>
      <c r="AM114" s="146" t="s">
        <v>72</v>
      </c>
      <c r="AN114" s="146" t="s">
        <v>542</v>
      </c>
      <c r="AO114" s="146" t="s">
        <v>1405</v>
      </c>
      <c r="AP114" s="146">
        <v>0</v>
      </c>
      <c r="AQ114" s="146" t="s">
        <v>72</v>
      </c>
      <c r="AR114" s="146" t="s">
        <v>72</v>
      </c>
      <c r="AS114" s="146" t="s">
        <v>72</v>
      </c>
      <c r="AT114" s="28">
        <f t="shared" si="30"/>
        <v>22.889675</v>
      </c>
      <c r="AU114" s="153" t="str">
        <f t="shared" si="34"/>
        <v>5092.00</v>
      </c>
      <c r="AV114" s="153" t="str">
        <f t="shared" si="35"/>
        <v>162</v>
      </c>
      <c r="AW114" s="153" t="str">
        <f t="shared" si="36"/>
        <v>26</v>
      </c>
      <c r="AX114" s="153" t="str">
        <f t="shared" si="37"/>
        <v>0</v>
      </c>
      <c r="AY114" s="155">
        <v>20.0297</v>
      </c>
      <c r="AZ114" s="156">
        <v>4288</v>
      </c>
      <c r="BA114" s="28">
        <f t="shared" si="27"/>
        <v>14.2786711733077</v>
      </c>
      <c r="BB114" s="28">
        <f t="shared" si="28"/>
        <v>-49.0904850746269</v>
      </c>
      <c r="BC114" s="29">
        <f t="shared" si="31"/>
        <v>438.91975308642</v>
      </c>
      <c r="BD114" s="36">
        <f t="shared" si="32"/>
        <v>13.4753086419753</v>
      </c>
      <c r="BE114" s="29">
        <f t="shared" si="33"/>
        <v>4.49522289866457</v>
      </c>
      <c r="BF114" s="29">
        <f t="shared" si="29"/>
        <v>141.294290123457</v>
      </c>
    </row>
    <row r="115" ht="27" spans="1:58">
      <c r="A115" s="42">
        <v>2</v>
      </c>
      <c r="B115" s="42">
        <v>1102</v>
      </c>
      <c r="C115" s="146" t="s">
        <v>1406</v>
      </c>
      <c r="D115" s="149">
        <v>104</v>
      </c>
      <c r="E115" s="146" t="s">
        <v>62</v>
      </c>
      <c r="F115" s="146" t="s">
        <v>1407</v>
      </c>
      <c r="G115" s="146" t="s">
        <v>1408</v>
      </c>
      <c r="H115" s="146" t="s">
        <v>1409</v>
      </c>
      <c r="I115" s="146" t="s">
        <v>1333</v>
      </c>
      <c r="J115" s="146" t="s">
        <v>62</v>
      </c>
      <c r="K115" s="146" t="s">
        <v>62</v>
      </c>
      <c r="L115" s="146" t="s">
        <v>67</v>
      </c>
      <c r="M115" s="146" t="s">
        <v>67</v>
      </c>
      <c r="N115" s="146" t="s">
        <v>1410</v>
      </c>
      <c r="O115" s="146" t="s">
        <v>1411</v>
      </c>
      <c r="P115" s="146" t="s">
        <v>1412</v>
      </c>
      <c r="Q115" s="146" t="s">
        <v>1413</v>
      </c>
      <c r="R115" s="146" t="s">
        <v>72</v>
      </c>
      <c r="S115" s="146" t="s">
        <v>72</v>
      </c>
      <c r="T115" s="146" t="s">
        <v>1414</v>
      </c>
      <c r="U115" s="146" t="s">
        <v>1415</v>
      </c>
      <c r="V115" s="146" t="s">
        <v>1416</v>
      </c>
      <c r="W115" s="146" t="s">
        <v>1417</v>
      </c>
      <c r="X115" s="146" t="s">
        <v>1416</v>
      </c>
      <c r="Y115" s="146" t="s">
        <v>1417</v>
      </c>
      <c r="Z115" s="146" t="s">
        <v>72</v>
      </c>
      <c r="AA115" s="146" t="s">
        <v>72</v>
      </c>
      <c r="AB115" s="146" t="s">
        <v>72</v>
      </c>
      <c r="AC115" s="146" t="s">
        <v>72</v>
      </c>
      <c r="AD115" s="146" t="s">
        <v>72</v>
      </c>
      <c r="AE115" s="146" t="s">
        <v>72</v>
      </c>
      <c r="AF115" s="146" t="s">
        <v>72</v>
      </c>
      <c r="AG115" s="146" t="s">
        <v>72</v>
      </c>
      <c r="AH115" s="146" t="s">
        <v>72</v>
      </c>
      <c r="AI115" s="146" t="s">
        <v>72</v>
      </c>
      <c r="AJ115" s="146" t="s">
        <v>92</v>
      </c>
      <c r="AK115" s="146" t="s">
        <v>92</v>
      </c>
      <c r="AL115" s="146" t="s">
        <v>72</v>
      </c>
      <c r="AM115" s="146" t="s">
        <v>72</v>
      </c>
      <c r="AN115" s="146" t="s">
        <v>72</v>
      </c>
      <c r="AO115" s="146" t="s">
        <v>72</v>
      </c>
      <c r="AP115" s="146" t="s">
        <v>67</v>
      </c>
      <c r="AQ115" s="146" t="s">
        <v>72</v>
      </c>
      <c r="AR115" s="146" t="s">
        <v>72</v>
      </c>
      <c r="AS115" s="146" t="s">
        <v>72</v>
      </c>
      <c r="AT115" s="28">
        <f t="shared" si="30"/>
        <v>76.59162691306</v>
      </c>
      <c r="AU115" s="153" t="str">
        <f t="shared" si="34"/>
        <v>11839.15</v>
      </c>
      <c r="AV115" s="153" t="str">
        <f t="shared" si="35"/>
        <v>990</v>
      </c>
      <c r="AW115" s="153" t="str">
        <f t="shared" si="36"/>
        <v>102</v>
      </c>
      <c r="AX115" s="153" t="str">
        <f t="shared" si="37"/>
        <v>1</v>
      </c>
      <c r="AY115" s="155">
        <v>67.55617</v>
      </c>
      <c r="AZ115" s="156">
        <v>23348</v>
      </c>
      <c r="BA115" s="28">
        <f t="shared" si="27"/>
        <v>13.3747323346779</v>
      </c>
      <c r="BB115" s="28">
        <f t="shared" si="28"/>
        <v>-23.1754325852321</v>
      </c>
      <c r="BC115" s="29">
        <f t="shared" si="31"/>
        <v>230.592727272727</v>
      </c>
      <c r="BD115" s="36">
        <f t="shared" si="32"/>
        <v>18.1181818181818</v>
      </c>
      <c r="BE115" s="29">
        <f t="shared" si="33"/>
        <v>6.46935184646364</v>
      </c>
      <c r="BF115" s="29">
        <f t="shared" si="29"/>
        <v>77.3652797101616</v>
      </c>
    </row>
    <row r="116" ht="27" spans="1:58">
      <c r="A116" s="42">
        <v>3</v>
      </c>
      <c r="B116" s="42">
        <v>1102</v>
      </c>
      <c r="C116" s="146" t="s">
        <v>1418</v>
      </c>
      <c r="D116" s="149">
        <v>74</v>
      </c>
      <c r="E116" s="146" t="s">
        <v>62</v>
      </c>
      <c r="F116" s="146" t="s">
        <v>1419</v>
      </c>
      <c r="G116" s="146" t="s">
        <v>1420</v>
      </c>
      <c r="H116" s="146" t="s">
        <v>1421</v>
      </c>
      <c r="I116" s="146" t="s">
        <v>767</v>
      </c>
      <c r="J116" s="146" t="s">
        <v>67</v>
      </c>
      <c r="K116" s="146" t="s">
        <v>67</v>
      </c>
      <c r="L116" s="146" t="s">
        <v>67</v>
      </c>
      <c r="M116" s="146" t="s">
        <v>67</v>
      </c>
      <c r="N116" s="146" t="s">
        <v>1422</v>
      </c>
      <c r="O116" s="146" t="s">
        <v>1423</v>
      </c>
      <c r="P116" s="146" t="s">
        <v>1424</v>
      </c>
      <c r="Q116" s="146" t="s">
        <v>1425</v>
      </c>
      <c r="R116" s="146" t="s">
        <v>72</v>
      </c>
      <c r="S116" s="146" t="s">
        <v>72</v>
      </c>
      <c r="T116" s="146" t="s">
        <v>1426</v>
      </c>
      <c r="U116" s="146" t="s">
        <v>1427</v>
      </c>
      <c r="V116" s="146" t="s">
        <v>72</v>
      </c>
      <c r="W116" s="146" t="s">
        <v>72</v>
      </c>
      <c r="X116" s="146" t="s">
        <v>72</v>
      </c>
      <c r="Y116" s="146" t="s">
        <v>72</v>
      </c>
      <c r="Z116" s="146" t="s">
        <v>72</v>
      </c>
      <c r="AA116" s="146" t="s">
        <v>72</v>
      </c>
      <c r="AB116" s="146" t="s">
        <v>72</v>
      </c>
      <c r="AC116" s="146" t="s">
        <v>72</v>
      </c>
      <c r="AD116" s="146" t="s">
        <v>72</v>
      </c>
      <c r="AE116" s="146" t="s">
        <v>72</v>
      </c>
      <c r="AF116" s="146" t="s">
        <v>72</v>
      </c>
      <c r="AG116" s="146" t="s">
        <v>72</v>
      </c>
      <c r="AH116" s="146" t="s">
        <v>72</v>
      </c>
      <c r="AI116" s="146" t="s">
        <v>72</v>
      </c>
      <c r="AJ116" s="146" t="s">
        <v>72</v>
      </c>
      <c r="AK116" s="146" t="s">
        <v>72</v>
      </c>
      <c r="AL116" s="146" t="s">
        <v>72</v>
      </c>
      <c r="AM116" s="146" t="s">
        <v>72</v>
      </c>
      <c r="AN116" s="146" t="s">
        <v>72</v>
      </c>
      <c r="AO116" s="146" t="s">
        <v>72</v>
      </c>
      <c r="AP116" s="146" t="s">
        <v>67</v>
      </c>
      <c r="AQ116" s="146" t="s">
        <v>72</v>
      </c>
      <c r="AR116" s="146" t="s">
        <v>72</v>
      </c>
      <c r="AS116" s="146" t="s">
        <v>72</v>
      </c>
      <c r="AT116" s="28">
        <f t="shared" si="30"/>
        <v>60.7087189</v>
      </c>
      <c r="AU116" s="153" t="str">
        <f t="shared" si="34"/>
        <v>17516.00</v>
      </c>
      <c r="AV116" s="153" t="str">
        <f t="shared" si="35"/>
        <v>447</v>
      </c>
      <c r="AW116" s="153" t="str">
        <f t="shared" si="36"/>
        <v>47</v>
      </c>
      <c r="AX116" s="153" t="str">
        <f t="shared" si="37"/>
        <v>0</v>
      </c>
      <c r="AY116" s="155">
        <v>55.5056</v>
      </c>
      <c r="AZ116" s="156">
        <v>8440</v>
      </c>
      <c r="BA116" s="28">
        <f t="shared" si="27"/>
        <v>9.37404315960912</v>
      </c>
      <c r="BB116" s="28">
        <f t="shared" si="28"/>
        <v>10.1895734597156</v>
      </c>
      <c r="BC116" s="29">
        <f t="shared" si="31"/>
        <v>411.10067114094</v>
      </c>
      <c r="BD116" s="36">
        <f t="shared" si="32"/>
        <v>20.8053691275168</v>
      </c>
      <c r="BE116" s="29">
        <f t="shared" si="33"/>
        <v>3.46590082781457</v>
      </c>
      <c r="BF116" s="29">
        <f t="shared" si="29"/>
        <v>135.813688814318</v>
      </c>
    </row>
    <row r="117" ht="27" spans="1:58">
      <c r="A117" s="42">
        <v>1</v>
      </c>
      <c r="B117" s="42">
        <v>1102</v>
      </c>
      <c r="C117" s="146" t="s">
        <v>1428</v>
      </c>
      <c r="D117" s="149">
        <v>16</v>
      </c>
      <c r="E117" s="146" t="s">
        <v>62</v>
      </c>
      <c r="F117" s="146" t="s">
        <v>1429</v>
      </c>
      <c r="G117" s="146" t="s">
        <v>1430</v>
      </c>
      <c r="H117" s="146" t="s">
        <v>1431</v>
      </c>
      <c r="I117" s="146" t="s">
        <v>253</v>
      </c>
      <c r="J117" s="146" t="s">
        <v>62</v>
      </c>
      <c r="K117" s="146" t="s">
        <v>67</v>
      </c>
      <c r="L117" s="146" t="s">
        <v>62</v>
      </c>
      <c r="M117" s="146" t="s">
        <v>67</v>
      </c>
      <c r="N117" s="146" t="s">
        <v>1432</v>
      </c>
      <c r="O117" s="146" t="s">
        <v>1433</v>
      </c>
      <c r="P117" s="146" t="s">
        <v>1434</v>
      </c>
      <c r="Q117" s="146" t="s">
        <v>1435</v>
      </c>
      <c r="R117" s="146" t="s">
        <v>72</v>
      </c>
      <c r="S117" s="146" t="s">
        <v>72</v>
      </c>
      <c r="T117" s="146" t="s">
        <v>1436</v>
      </c>
      <c r="U117" s="146" t="s">
        <v>1437</v>
      </c>
      <c r="V117" s="146" t="s">
        <v>72</v>
      </c>
      <c r="W117" s="146" t="s">
        <v>72</v>
      </c>
      <c r="X117" s="146" t="s">
        <v>72</v>
      </c>
      <c r="Y117" s="146" t="s">
        <v>72</v>
      </c>
      <c r="Z117" s="146" t="s">
        <v>72</v>
      </c>
      <c r="AA117" s="146" t="s">
        <v>72</v>
      </c>
      <c r="AB117" s="146" t="s">
        <v>1438</v>
      </c>
      <c r="AC117" s="146" t="s">
        <v>1439</v>
      </c>
      <c r="AD117" s="146" t="s">
        <v>1438</v>
      </c>
      <c r="AE117" s="146" t="s">
        <v>1439</v>
      </c>
      <c r="AF117" s="146" t="s">
        <v>72</v>
      </c>
      <c r="AG117" s="146" t="s">
        <v>72</v>
      </c>
      <c r="AH117" s="146">
        <v>0</v>
      </c>
      <c r="AI117" s="146">
        <v>0</v>
      </c>
      <c r="AJ117" s="146" t="s">
        <v>92</v>
      </c>
      <c r="AK117" s="146" t="s">
        <v>92</v>
      </c>
      <c r="AL117" s="146" t="s">
        <v>72</v>
      </c>
      <c r="AM117" s="146" t="s">
        <v>72</v>
      </c>
      <c r="AN117" s="146" t="s">
        <v>72</v>
      </c>
      <c r="AO117" s="146" t="s">
        <v>72</v>
      </c>
      <c r="AP117" s="146">
        <v>0</v>
      </c>
      <c r="AQ117" s="146" t="s">
        <v>72</v>
      </c>
      <c r="AR117" s="146" t="s">
        <v>72</v>
      </c>
      <c r="AS117" s="146" t="s">
        <v>72</v>
      </c>
      <c r="AT117" s="28">
        <f t="shared" si="30"/>
        <v>78.902943538</v>
      </c>
      <c r="AU117" s="153" t="str">
        <f t="shared" si="34"/>
        <v>15220.66</v>
      </c>
      <c r="AV117" s="153" t="str">
        <f t="shared" si="35"/>
        <v>697</v>
      </c>
      <c r="AW117" s="153" t="str">
        <f t="shared" si="36"/>
        <v>91</v>
      </c>
      <c r="AX117" s="153" t="str">
        <f t="shared" si="37"/>
        <v>1</v>
      </c>
      <c r="AY117" s="155">
        <v>77.996191</v>
      </c>
      <c r="AZ117" s="156">
        <v>13049</v>
      </c>
      <c r="BA117" s="28">
        <f t="shared" si="27"/>
        <v>1.16256002552739</v>
      </c>
      <c r="BB117" s="28">
        <f t="shared" si="28"/>
        <v>11.426162924362</v>
      </c>
      <c r="BC117" s="29">
        <f t="shared" si="31"/>
        <v>333.791965566715</v>
      </c>
      <c r="BD117" s="36">
        <f t="shared" si="32"/>
        <v>20.8608321377331</v>
      </c>
      <c r="BE117" s="29">
        <f t="shared" si="33"/>
        <v>5.18393706567258</v>
      </c>
      <c r="BF117" s="29">
        <f t="shared" si="29"/>
        <v>113.203649265423</v>
      </c>
    </row>
    <row r="118" ht="27" spans="1:58">
      <c r="A118" s="42">
        <v>3</v>
      </c>
      <c r="B118" s="42">
        <v>1106</v>
      </c>
      <c r="C118" s="146" t="s">
        <v>1440</v>
      </c>
      <c r="D118" s="149">
        <v>20</v>
      </c>
      <c r="E118" s="146" t="s">
        <v>62</v>
      </c>
      <c r="F118" s="146" t="s">
        <v>1441</v>
      </c>
      <c r="G118" s="146" t="s">
        <v>1442</v>
      </c>
      <c r="H118" s="146" t="s">
        <v>83</v>
      </c>
      <c r="I118" s="146" t="s">
        <v>1443</v>
      </c>
      <c r="J118" s="146" t="s">
        <v>67</v>
      </c>
      <c r="K118" s="146" t="s">
        <v>67</v>
      </c>
      <c r="L118" s="146" t="s">
        <v>67</v>
      </c>
      <c r="M118" s="146" t="s">
        <v>67</v>
      </c>
      <c r="N118" s="146" t="s">
        <v>1444</v>
      </c>
      <c r="O118" s="146" t="s">
        <v>1445</v>
      </c>
      <c r="P118" s="146" t="s">
        <v>1131</v>
      </c>
      <c r="Q118" s="146" t="s">
        <v>1446</v>
      </c>
      <c r="R118" s="146" t="s">
        <v>72</v>
      </c>
      <c r="S118" s="146" t="s">
        <v>72</v>
      </c>
      <c r="T118" s="146" t="s">
        <v>1447</v>
      </c>
      <c r="U118" s="146" t="s">
        <v>1448</v>
      </c>
      <c r="V118" s="146" t="s">
        <v>72</v>
      </c>
      <c r="W118" s="146" t="s">
        <v>72</v>
      </c>
      <c r="X118" s="146" t="s">
        <v>72</v>
      </c>
      <c r="Y118" s="146" t="s">
        <v>72</v>
      </c>
      <c r="Z118" s="146" t="s">
        <v>72</v>
      </c>
      <c r="AA118" s="146" t="s">
        <v>72</v>
      </c>
      <c r="AB118" s="146" t="s">
        <v>72</v>
      </c>
      <c r="AC118" s="146" t="s">
        <v>72</v>
      </c>
      <c r="AD118" s="146" t="s">
        <v>72</v>
      </c>
      <c r="AE118" s="146" t="s">
        <v>72</v>
      </c>
      <c r="AF118" s="146" t="s">
        <v>72</v>
      </c>
      <c r="AG118" s="146" t="s">
        <v>72</v>
      </c>
      <c r="AH118" s="146" t="s">
        <v>72</v>
      </c>
      <c r="AI118" s="146" t="s">
        <v>72</v>
      </c>
      <c r="AJ118" s="146" t="s">
        <v>72</v>
      </c>
      <c r="AK118" s="146" t="s">
        <v>72</v>
      </c>
      <c r="AL118" s="146" t="s">
        <v>72</v>
      </c>
      <c r="AM118" s="146" t="s">
        <v>72</v>
      </c>
      <c r="AN118" s="146" t="s">
        <v>72</v>
      </c>
      <c r="AO118" s="146" t="s">
        <v>72</v>
      </c>
      <c r="AP118" s="146" t="s">
        <v>67</v>
      </c>
      <c r="AQ118" s="146" t="s">
        <v>72</v>
      </c>
      <c r="AR118" s="146" t="s">
        <v>72</v>
      </c>
      <c r="AS118" s="146" t="s">
        <v>72</v>
      </c>
      <c r="AT118" s="28">
        <f t="shared" si="30"/>
        <v>9.70394188</v>
      </c>
      <c r="AU118" s="153" t="str">
        <f t="shared" si="34"/>
        <v>5792.05</v>
      </c>
      <c r="AV118" s="153" t="str">
        <f t="shared" si="35"/>
        <v>97</v>
      </c>
      <c r="AW118" s="153" t="str">
        <f t="shared" si="36"/>
        <v>8</v>
      </c>
      <c r="AX118" s="153" t="str">
        <f t="shared" si="37"/>
        <v>0</v>
      </c>
      <c r="AY118" s="155"/>
      <c r="AZ118" s="156"/>
      <c r="BA118" s="28"/>
      <c r="BB118" s="28"/>
      <c r="BC118" s="29">
        <f t="shared" si="31"/>
        <v>299.536082474227</v>
      </c>
      <c r="BD118" s="36">
        <f t="shared" si="32"/>
        <v>6.49484536082474</v>
      </c>
      <c r="BE118" s="29">
        <f t="shared" si="33"/>
        <v>1.67538986714548</v>
      </c>
      <c r="BF118" s="29">
        <f t="shared" si="29"/>
        <v>100.040637938144</v>
      </c>
    </row>
    <row r="119" ht="27" spans="1:58">
      <c r="A119" s="42">
        <v>2</v>
      </c>
      <c r="B119" s="42">
        <v>1164</v>
      </c>
      <c r="C119" s="146" t="s">
        <v>1449</v>
      </c>
      <c r="D119" s="149">
        <v>81</v>
      </c>
      <c r="E119" s="146" t="s">
        <v>62</v>
      </c>
      <c r="F119" s="146" t="s">
        <v>1450</v>
      </c>
      <c r="G119" s="146" t="s">
        <v>1451</v>
      </c>
      <c r="H119" s="146" t="s">
        <v>1452</v>
      </c>
      <c r="I119" s="146" t="s">
        <v>238</v>
      </c>
      <c r="J119" s="146" t="s">
        <v>67</v>
      </c>
      <c r="K119" s="146" t="s">
        <v>67</v>
      </c>
      <c r="L119" s="146" t="s">
        <v>67</v>
      </c>
      <c r="M119" s="146" t="s">
        <v>67</v>
      </c>
      <c r="N119" s="146" t="s">
        <v>1453</v>
      </c>
      <c r="O119" s="146" t="s">
        <v>1454</v>
      </c>
      <c r="P119" s="146" t="s">
        <v>1455</v>
      </c>
      <c r="Q119" s="146" t="s">
        <v>1456</v>
      </c>
      <c r="R119" s="146" t="s">
        <v>72</v>
      </c>
      <c r="S119" s="146" t="s">
        <v>72</v>
      </c>
      <c r="T119" s="146" t="s">
        <v>1457</v>
      </c>
      <c r="U119" s="146" t="s">
        <v>1458</v>
      </c>
      <c r="V119" s="146" t="s">
        <v>72</v>
      </c>
      <c r="W119" s="146" t="s">
        <v>72</v>
      </c>
      <c r="X119" s="146" t="s">
        <v>72</v>
      </c>
      <c r="Y119" s="146" t="s">
        <v>72</v>
      </c>
      <c r="Z119" s="146" t="s">
        <v>72</v>
      </c>
      <c r="AA119" s="146" t="s">
        <v>72</v>
      </c>
      <c r="AB119" s="146" t="s">
        <v>72</v>
      </c>
      <c r="AC119" s="146" t="s">
        <v>72</v>
      </c>
      <c r="AD119" s="146" t="s">
        <v>72</v>
      </c>
      <c r="AE119" s="146" t="s">
        <v>72</v>
      </c>
      <c r="AF119" s="146" t="s">
        <v>72</v>
      </c>
      <c r="AG119" s="146" t="s">
        <v>72</v>
      </c>
      <c r="AH119" s="146">
        <v>0</v>
      </c>
      <c r="AI119" s="146">
        <v>0</v>
      </c>
      <c r="AJ119" s="146" t="s">
        <v>72</v>
      </c>
      <c r="AK119" s="146" t="s">
        <v>72</v>
      </c>
      <c r="AL119" s="146" t="s">
        <v>72</v>
      </c>
      <c r="AM119" s="146" t="s">
        <v>72</v>
      </c>
      <c r="AN119" s="146" t="s">
        <v>72</v>
      </c>
      <c r="AO119" s="146" t="s">
        <v>72</v>
      </c>
      <c r="AP119" s="146">
        <v>0</v>
      </c>
      <c r="AQ119" s="146" t="s">
        <v>72</v>
      </c>
      <c r="AR119" s="146" t="s">
        <v>72</v>
      </c>
      <c r="AS119" s="146" t="s">
        <v>72</v>
      </c>
      <c r="AT119" s="28">
        <f t="shared" si="30"/>
        <v>10.43506516</v>
      </c>
      <c r="AU119" s="153" t="str">
        <f t="shared" si="34"/>
        <v>13732.00</v>
      </c>
      <c r="AV119" s="153" t="str">
        <f t="shared" si="35"/>
        <v>88</v>
      </c>
      <c r="AW119" s="153" t="str">
        <f t="shared" si="36"/>
        <v>6</v>
      </c>
      <c r="AX119" s="153" t="str">
        <f t="shared" si="37"/>
        <v>0</v>
      </c>
      <c r="AY119" s="155"/>
      <c r="AZ119" s="156"/>
      <c r="BA119" s="28"/>
      <c r="BB119" s="28"/>
      <c r="BC119" s="29">
        <f t="shared" si="31"/>
        <v>288.863636363636</v>
      </c>
      <c r="BD119" s="36">
        <f t="shared" si="32"/>
        <v>26.2954545454545</v>
      </c>
      <c r="BE119" s="29">
        <f t="shared" si="33"/>
        <v>0.759908619283426</v>
      </c>
      <c r="BF119" s="29">
        <f t="shared" si="29"/>
        <v>118.580285909091</v>
      </c>
    </row>
    <row r="120" ht="27" spans="1:58">
      <c r="A120" s="42">
        <v>3</v>
      </c>
      <c r="B120" s="42">
        <v>1166</v>
      </c>
      <c r="C120" s="146" t="s">
        <v>1459</v>
      </c>
      <c r="D120" s="149">
        <v>121</v>
      </c>
      <c r="E120" s="146" t="s">
        <v>62</v>
      </c>
      <c r="F120" s="146" t="s">
        <v>1460</v>
      </c>
      <c r="G120" s="146" t="s">
        <v>1461</v>
      </c>
      <c r="H120" s="146" t="s">
        <v>1462</v>
      </c>
      <c r="I120" s="146" t="s">
        <v>808</v>
      </c>
      <c r="J120" s="146" t="s">
        <v>67</v>
      </c>
      <c r="K120" s="146" t="s">
        <v>67</v>
      </c>
      <c r="L120" s="146" t="s">
        <v>67</v>
      </c>
      <c r="M120" s="146" t="s">
        <v>67</v>
      </c>
      <c r="N120" s="146" t="s">
        <v>1463</v>
      </c>
      <c r="O120" s="146" t="s">
        <v>1464</v>
      </c>
      <c r="P120" s="146" t="s">
        <v>1465</v>
      </c>
      <c r="Q120" s="146" t="s">
        <v>1466</v>
      </c>
      <c r="R120" s="146" t="s">
        <v>72</v>
      </c>
      <c r="S120" s="146" t="s">
        <v>72</v>
      </c>
      <c r="T120" s="146" t="s">
        <v>1467</v>
      </c>
      <c r="U120" s="146" t="s">
        <v>1468</v>
      </c>
      <c r="V120" s="146" t="s">
        <v>72</v>
      </c>
      <c r="W120" s="146" t="s">
        <v>72</v>
      </c>
      <c r="X120" s="146" t="s">
        <v>72</v>
      </c>
      <c r="Y120" s="146" t="s">
        <v>72</v>
      </c>
      <c r="Z120" s="146" t="s">
        <v>72</v>
      </c>
      <c r="AA120" s="146" t="s">
        <v>72</v>
      </c>
      <c r="AB120" s="146" t="s">
        <v>72</v>
      </c>
      <c r="AC120" s="146" t="s">
        <v>72</v>
      </c>
      <c r="AD120" s="146" t="s">
        <v>72</v>
      </c>
      <c r="AE120" s="146" t="s">
        <v>72</v>
      </c>
      <c r="AF120" s="146" t="s">
        <v>72</v>
      </c>
      <c r="AG120" s="146" t="s">
        <v>72</v>
      </c>
      <c r="AH120" s="146" t="s">
        <v>72</v>
      </c>
      <c r="AI120" s="146" t="s">
        <v>72</v>
      </c>
      <c r="AJ120" s="146" t="s">
        <v>72</v>
      </c>
      <c r="AK120" s="146" t="s">
        <v>72</v>
      </c>
      <c r="AL120" s="146" t="s">
        <v>72</v>
      </c>
      <c r="AM120" s="146" t="s">
        <v>72</v>
      </c>
      <c r="AN120" s="146" t="s">
        <v>72</v>
      </c>
      <c r="AO120" s="146" t="s">
        <v>72</v>
      </c>
      <c r="AP120" s="146" t="s">
        <v>67</v>
      </c>
      <c r="AQ120" s="146" t="s">
        <v>72</v>
      </c>
      <c r="AR120" s="146" t="s">
        <v>72</v>
      </c>
      <c r="AS120" s="146" t="s">
        <v>72</v>
      </c>
      <c r="AT120" s="28">
        <f t="shared" si="30"/>
        <v>11.45428112</v>
      </c>
      <c r="AU120" s="153" t="str">
        <f t="shared" si="34"/>
        <v>5757.30</v>
      </c>
      <c r="AV120" s="153" t="str">
        <f t="shared" si="35"/>
        <v>63</v>
      </c>
      <c r="AW120" s="153" t="str">
        <f t="shared" si="36"/>
        <v>5</v>
      </c>
      <c r="AX120" s="153" t="str">
        <f t="shared" si="37"/>
        <v>0</v>
      </c>
      <c r="AY120" s="155"/>
      <c r="AZ120" s="156"/>
      <c r="BA120" s="28"/>
      <c r="BB120" s="28"/>
      <c r="BC120" s="29">
        <f t="shared" si="31"/>
        <v>554.507936507937</v>
      </c>
      <c r="BD120" s="36">
        <f t="shared" si="32"/>
        <v>20.2857142857143</v>
      </c>
      <c r="BE120" s="29">
        <f t="shared" si="33"/>
        <v>1.98952306115714</v>
      </c>
      <c r="BF120" s="29">
        <f t="shared" si="29"/>
        <v>181.813986031746</v>
      </c>
    </row>
    <row r="121" spans="1:58">
      <c r="A121" s="42">
        <v>9</v>
      </c>
      <c r="B121" s="42">
        <v>1014</v>
      </c>
      <c r="C121" s="148" t="s">
        <v>1469</v>
      </c>
      <c r="D121" s="149">
        <v>73</v>
      </c>
      <c r="E121" s="146" t="s">
        <v>62</v>
      </c>
      <c r="F121" s="146" t="s">
        <v>1470</v>
      </c>
      <c r="G121" s="146" t="s">
        <v>1471</v>
      </c>
      <c r="H121" s="146" t="s">
        <v>673</v>
      </c>
      <c r="I121" s="146" t="s">
        <v>1472</v>
      </c>
      <c r="J121" s="146" t="s">
        <v>62</v>
      </c>
      <c r="K121" s="146" t="s">
        <v>62</v>
      </c>
      <c r="L121" s="146" t="s">
        <v>67</v>
      </c>
      <c r="M121" s="146" t="s">
        <v>67</v>
      </c>
      <c r="N121" s="146" t="s">
        <v>1473</v>
      </c>
      <c r="O121" s="146" t="s">
        <v>1474</v>
      </c>
      <c r="P121" s="146" t="s">
        <v>1475</v>
      </c>
      <c r="Q121" s="146" t="s">
        <v>1476</v>
      </c>
      <c r="R121" s="146" t="s">
        <v>72</v>
      </c>
      <c r="S121" s="146" t="s">
        <v>72</v>
      </c>
      <c r="T121" s="146" t="s">
        <v>72</v>
      </c>
      <c r="U121" s="146" t="s">
        <v>72</v>
      </c>
      <c r="V121" s="146" t="s">
        <v>1477</v>
      </c>
      <c r="W121" s="146" t="s">
        <v>1478</v>
      </c>
      <c r="X121" s="146" t="s">
        <v>1479</v>
      </c>
      <c r="Y121" s="146" t="s">
        <v>1478</v>
      </c>
      <c r="Z121" s="146" t="s">
        <v>72</v>
      </c>
      <c r="AA121" s="146" t="s">
        <v>72</v>
      </c>
      <c r="AB121" s="146" t="s">
        <v>72</v>
      </c>
      <c r="AC121" s="146" t="s">
        <v>72</v>
      </c>
      <c r="AD121" s="146" t="s">
        <v>72</v>
      </c>
      <c r="AE121" s="146" t="s">
        <v>72</v>
      </c>
      <c r="AF121" s="146" t="s">
        <v>72</v>
      </c>
      <c r="AG121" s="146" t="s">
        <v>72</v>
      </c>
      <c r="AH121" s="146" t="s">
        <v>72</v>
      </c>
      <c r="AI121" s="146" t="s">
        <v>72</v>
      </c>
      <c r="AJ121" s="146" t="s">
        <v>92</v>
      </c>
      <c r="AK121" s="146" t="s">
        <v>92</v>
      </c>
      <c r="AL121" s="146" t="s">
        <v>72</v>
      </c>
      <c r="AM121" s="146" t="s">
        <v>72</v>
      </c>
      <c r="AN121" s="146" t="s">
        <v>72</v>
      </c>
      <c r="AO121" s="146" t="s">
        <v>72</v>
      </c>
      <c r="AP121" s="146" t="s">
        <v>67</v>
      </c>
      <c r="AQ121" s="146" t="s">
        <v>72</v>
      </c>
      <c r="AR121" s="146" t="s">
        <v>72</v>
      </c>
      <c r="AS121" s="146" t="s">
        <v>72</v>
      </c>
      <c r="AT121" s="28">
        <f t="shared" si="30"/>
        <v>5.5867044247</v>
      </c>
      <c r="AU121" s="153" t="str">
        <f t="shared" si="34"/>
        <v>543.00</v>
      </c>
      <c r="AV121" s="153" t="str">
        <f t="shared" si="35"/>
        <v>25</v>
      </c>
      <c r="AW121" s="153" t="str">
        <f t="shared" si="36"/>
        <v>16</v>
      </c>
      <c r="AX121" s="153" t="str">
        <f t="shared" si="37"/>
        <v>1</v>
      </c>
      <c r="AY121" s="155">
        <v>5.94179</v>
      </c>
      <c r="AZ121" s="156">
        <v>693</v>
      </c>
      <c r="BA121" s="28">
        <f t="shared" si="27"/>
        <v>-5.97607076823649</v>
      </c>
      <c r="BB121" s="28">
        <f t="shared" si="28"/>
        <v>-0.577200577200577</v>
      </c>
      <c r="BC121" s="29">
        <f t="shared" si="31"/>
        <v>719.04</v>
      </c>
      <c r="BD121" s="36">
        <f t="shared" si="32"/>
        <v>27.56</v>
      </c>
      <c r="BE121" s="29">
        <f t="shared" si="33"/>
        <v>10.2885901007366</v>
      </c>
      <c r="BF121" s="29">
        <f t="shared" si="29"/>
        <v>223.468176988</v>
      </c>
    </row>
    <row r="122" ht="27" spans="1:58">
      <c r="A122" s="42">
        <v>2</v>
      </c>
      <c r="B122" s="42">
        <v>1151</v>
      </c>
      <c r="C122" s="146" t="s">
        <v>1480</v>
      </c>
      <c r="D122" s="149">
        <v>22</v>
      </c>
      <c r="E122" s="146" t="s">
        <v>62</v>
      </c>
      <c r="F122" s="146" t="s">
        <v>1481</v>
      </c>
      <c r="G122" s="146" t="s">
        <v>1482</v>
      </c>
      <c r="H122" s="146" t="s">
        <v>1483</v>
      </c>
      <c r="I122" s="146" t="s">
        <v>1484</v>
      </c>
      <c r="J122" s="146" t="s">
        <v>121</v>
      </c>
      <c r="K122" s="146" t="s">
        <v>62</v>
      </c>
      <c r="L122" s="146" t="s">
        <v>62</v>
      </c>
      <c r="M122" s="146" t="s">
        <v>67</v>
      </c>
      <c r="N122" s="146" t="s">
        <v>1485</v>
      </c>
      <c r="O122" s="146" t="s">
        <v>1486</v>
      </c>
      <c r="P122" s="146" t="s">
        <v>1487</v>
      </c>
      <c r="Q122" s="146" t="s">
        <v>1488</v>
      </c>
      <c r="R122" s="146" t="s">
        <v>72</v>
      </c>
      <c r="S122" s="146" t="s">
        <v>72</v>
      </c>
      <c r="T122" s="146" t="s">
        <v>72</v>
      </c>
      <c r="U122" s="146" t="s">
        <v>72</v>
      </c>
      <c r="V122" s="146" t="s">
        <v>1489</v>
      </c>
      <c r="W122" s="146" t="s">
        <v>1490</v>
      </c>
      <c r="X122" s="146" t="s">
        <v>1489</v>
      </c>
      <c r="Y122" s="146" t="s">
        <v>1490</v>
      </c>
      <c r="Z122" s="146" t="s">
        <v>72</v>
      </c>
      <c r="AA122" s="146" t="s">
        <v>72</v>
      </c>
      <c r="AB122" s="146" t="s">
        <v>1491</v>
      </c>
      <c r="AC122" s="146" t="s">
        <v>1492</v>
      </c>
      <c r="AD122" s="146" t="s">
        <v>1491</v>
      </c>
      <c r="AE122" s="146" t="s">
        <v>1492</v>
      </c>
      <c r="AF122" s="146" t="s">
        <v>72</v>
      </c>
      <c r="AG122" s="146" t="s">
        <v>72</v>
      </c>
      <c r="AH122" s="146" t="s">
        <v>1493</v>
      </c>
      <c r="AI122" s="146" t="s">
        <v>1494</v>
      </c>
      <c r="AJ122" s="146" t="s">
        <v>72</v>
      </c>
      <c r="AK122" s="146" t="s">
        <v>72</v>
      </c>
      <c r="AL122" s="146" t="s">
        <v>72</v>
      </c>
      <c r="AM122" s="146" t="s">
        <v>72</v>
      </c>
      <c r="AN122" s="146" t="s">
        <v>1495</v>
      </c>
      <c r="AO122" s="146" t="s">
        <v>1496</v>
      </c>
      <c r="AP122" s="146" t="s">
        <v>67</v>
      </c>
      <c r="AQ122" s="146" t="s">
        <v>72</v>
      </c>
      <c r="AR122" s="146" t="s">
        <v>72</v>
      </c>
      <c r="AS122" s="146" t="s">
        <v>72</v>
      </c>
      <c r="AT122" s="28">
        <f t="shared" si="30"/>
        <v>36.059630284</v>
      </c>
      <c r="AU122" s="153" t="str">
        <f t="shared" si="34"/>
        <v>6487.00</v>
      </c>
      <c r="AV122" s="153" t="str">
        <f t="shared" si="35"/>
        <v>198</v>
      </c>
      <c r="AW122" s="153" t="str">
        <f t="shared" si="36"/>
        <v>43</v>
      </c>
      <c r="AX122" s="153" t="str">
        <f t="shared" si="37"/>
        <v>2</v>
      </c>
      <c r="AY122" s="155">
        <v>37.631616</v>
      </c>
      <c r="AZ122" s="156">
        <v>12673</v>
      </c>
      <c r="BA122" s="28">
        <f t="shared" si="27"/>
        <v>-4.17730058682572</v>
      </c>
      <c r="BB122" s="28">
        <f t="shared" si="28"/>
        <v>-18.3066361556064</v>
      </c>
      <c r="BC122" s="29">
        <f t="shared" si="31"/>
        <v>552.565656565657</v>
      </c>
      <c r="BD122" s="36">
        <f t="shared" si="32"/>
        <v>52.2878787878788</v>
      </c>
      <c r="BE122" s="29">
        <f t="shared" si="33"/>
        <v>5.55875293417604</v>
      </c>
      <c r="BF122" s="29">
        <f t="shared" si="29"/>
        <v>182.119344868687</v>
      </c>
    </row>
    <row r="123" ht="27" spans="1:58">
      <c r="A123" s="42">
        <v>3</v>
      </c>
      <c r="B123" s="42">
        <v>1151</v>
      </c>
      <c r="C123" s="146" t="s">
        <v>1497</v>
      </c>
      <c r="D123" s="149">
        <v>60</v>
      </c>
      <c r="E123" s="146" t="s">
        <v>62</v>
      </c>
      <c r="F123" s="146" t="s">
        <v>1498</v>
      </c>
      <c r="G123" s="146" t="s">
        <v>1499</v>
      </c>
      <c r="H123" s="146" t="s">
        <v>1500</v>
      </c>
      <c r="I123" s="146" t="s">
        <v>1148</v>
      </c>
      <c r="J123" s="146" t="s">
        <v>62</v>
      </c>
      <c r="K123" s="146" t="s">
        <v>62</v>
      </c>
      <c r="L123" s="146" t="s">
        <v>67</v>
      </c>
      <c r="M123" s="146" t="s">
        <v>67</v>
      </c>
      <c r="N123" s="146" t="s">
        <v>1501</v>
      </c>
      <c r="O123" s="146" t="s">
        <v>1502</v>
      </c>
      <c r="P123" s="146" t="s">
        <v>102</v>
      </c>
      <c r="Q123" s="146" t="s">
        <v>1503</v>
      </c>
      <c r="R123" s="146" t="s">
        <v>72</v>
      </c>
      <c r="S123" s="146" t="s">
        <v>72</v>
      </c>
      <c r="T123" s="146" t="s">
        <v>72</v>
      </c>
      <c r="U123" s="146" t="s">
        <v>72</v>
      </c>
      <c r="V123" s="146" t="s">
        <v>1504</v>
      </c>
      <c r="W123" s="146" t="s">
        <v>1505</v>
      </c>
      <c r="X123" s="146" t="s">
        <v>1504</v>
      </c>
      <c r="Y123" s="146" t="s">
        <v>1505</v>
      </c>
      <c r="Z123" s="146" t="s">
        <v>72</v>
      </c>
      <c r="AA123" s="146" t="s">
        <v>72</v>
      </c>
      <c r="AB123" s="146" t="s">
        <v>72</v>
      </c>
      <c r="AC123" s="146" t="s">
        <v>72</v>
      </c>
      <c r="AD123" s="146" t="s">
        <v>72</v>
      </c>
      <c r="AE123" s="146" t="s">
        <v>72</v>
      </c>
      <c r="AF123" s="146" t="s">
        <v>72</v>
      </c>
      <c r="AG123" s="146" t="s">
        <v>72</v>
      </c>
      <c r="AH123" s="146" t="s">
        <v>1506</v>
      </c>
      <c r="AI123" s="146" t="s">
        <v>1507</v>
      </c>
      <c r="AJ123" s="146" t="s">
        <v>92</v>
      </c>
      <c r="AK123" s="146" t="s">
        <v>92</v>
      </c>
      <c r="AL123" s="146" t="s">
        <v>72</v>
      </c>
      <c r="AM123" s="146" t="s">
        <v>72</v>
      </c>
      <c r="AN123" s="146" t="s">
        <v>72</v>
      </c>
      <c r="AO123" s="146" t="s">
        <v>72</v>
      </c>
      <c r="AP123" s="146" t="s">
        <v>62</v>
      </c>
      <c r="AQ123" s="146" t="s">
        <v>72</v>
      </c>
      <c r="AR123" s="146" t="s">
        <v>72</v>
      </c>
      <c r="AS123" s="146" t="s">
        <v>72</v>
      </c>
      <c r="AT123" s="28">
        <f t="shared" si="30"/>
        <v>28.827950008</v>
      </c>
      <c r="AU123" s="153" t="str">
        <f t="shared" si="34"/>
        <v>5223.00</v>
      </c>
      <c r="AV123" s="153" t="str">
        <f t="shared" si="35"/>
        <v>140</v>
      </c>
      <c r="AW123" s="153" t="str">
        <f t="shared" si="36"/>
        <v>23</v>
      </c>
      <c r="AX123" s="153" t="str">
        <f t="shared" si="37"/>
        <v>1</v>
      </c>
      <c r="AY123" s="155">
        <v>25.91502</v>
      </c>
      <c r="AZ123" s="156">
        <v>3188</v>
      </c>
      <c r="BA123" s="28">
        <f t="shared" si="27"/>
        <v>11.2403154927143</v>
      </c>
      <c r="BB123" s="28">
        <f t="shared" si="28"/>
        <v>24.6863237139272</v>
      </c>
      <c r="BC123" s="29">
        <f t="shared" si="31"/>
        <v>626.971428571429</v>
      </c>
      <c r="BD123" s="36">
        <f t="shared" si="32"/>
        <v>28.3928571428571</v>
      </c>
      <c r="BE123" s="29">
        <f t="shared" si="33"/>
        <v>5.51942370438445</v>
      </c>
      <c r="BF123" s="29">
        <f t="shared" si="29"/>
        <v>205.913928628571</v>
      </c>
    </row>
    <row r="124" spans="1:58">
      <c r="A124" s="42">
        <v>1</v>
      </c>
      <c r="B124" s="42">
        <v>1151</v>
      </c>
      <c r="C124" s="146" t="s">
        <v>1508</v>
      </c>
      <c r="D124" s="149">
        <v>8</v>
      </c>
      <c r="E124" s="146" t="s">
        <v>62</v>
      </c>
      <c r="F124" s="146" t="s">
        <v>1509</v>
      </c>
      <c r="G124" s="146" t="s">
        <v>830</v>
      </c>
      <c r="H124" s="146" t="s">
        <v>1510</v>
      </c>
      <c r="I124" s="146" t="s">
        <v>134</v>
      </c>
      <c r="J124" s="146" t="s">
        <v>121</v>
      </c>
      <c r="K124" s="146" t="s">
        <v>62</v>
      </c>
      <c r="L124" s="146" t="s">
        <v>62</v>
      </c>
      <c r="M124" s="146" t="s">
        <v>67</v>
      </c>
      <c r="N124" s="146" t="s">
        <v>1511</v>
      </c>
      <c r="O124" s="146" t="s">
        <v>1512</v>
      </c>
      <c r="P124" s="146" t="s">
        <v>1513</v>
      </c>
      <c r="Q124" s="146" t="s">
        <v>1514</v>
      </c>
      <c r="R124" s="146" t="s">
        <v>72</v>
      </c>
      <c r="S124" s="146" t="s">
        <v>72</v>
      </c>
      <c r="T124" s="146" t="s">
        <v>72</v>
      </c>
      <c r="U124" s="146" t="s">
        <v>72</v>
      </c>
      <c r="V124" s="146" t="s">
        <v>1515</v>
      </c>
      <c r="W124" s="146" t="s">
        <v>1516</v>
      </c>
      <c r="X124" s="146" t="s">
        <v>1515</v>
      </c>
      <c r="Y124" s="146" t="s">
        <v>1516</v>
      </c>
      <c r="Z124" s="146" t="s">
        <v>72</v>
      </c>
      <c r="AA124" s="146" t="s">
        <v>72</v>
      </c>
      <c r="AB124" s="146" t="s">
        <v>1517</v>
      </c>
      <c r="AC124" s="146" t="s">
        <v>1516</v>
      </c>
      <c r="AD124" s="146" t="s">
        <v>1517</v>
      </c>
      <c r="AE124" s="146" t="s">
        <v>1516</v>
      </c>
      <c r="AF124" s="146" t="s">
        <v>72</v>
      </c>
      <c r="AG124" s="146" t="s">
        <v>72</v>
      </c>
      <c r="AH124" s="146" t="s">
        <v>289</v>
      </c>
      <c r="AI124" s="146" t="s">
        <v>1518</v>
      </c>
      <c r="AJ124" s="146" t="s">
        <v>72</v>
      </c>
      <c r="AK124" s="146" t="s">
        <v>72</v>
      </c>
      <c r="AL124" s="146" t="s">
        <v>72</v>
      </c>
      <c r="AM124" s="146" t="s">
        <v>72</v>
      </c>
      <c r="AN124" s="146" t="s">
        <v>1519</v>
      </c>
      <c r="AO124" s="146" t="s">
        <v>1520</v>
      </c>
      <c r="AP124" s="146">
        <v>0</v>
      </c>
      <c r="AQ124" s="146" t="s">
        <v>72</v>
      </c>
      <c r="AR124" s="146" t="s">
        <v>72</v>
      </c>
      <c r="AS124" s="146" t="s">
        <v>72</v>
      </c>
      <c r="AT124" s="28">
        <f t="shared" si="30"/>
        <v>27.898050934</v>
      </c>
      <c r="AU124" s="153" t="str">
        <f t="shared" si="34"/>
        <v>5530.00</v>
      </c>
      <c r="AV124" s="153" t="str">
        <f t="shared" si="35"/>
        <v>141</v>
      </c>
      <c r="AW124" s="153" t="str">
        <f t="shared" si="36"/>
        <v>38</v>
      </c>
      <c r="AX124" s="153" t="str">
        <f t="shared" si="37"/>
        <v>2</v>
      </c>
      <c r="AY124" s="155">
        <v>28.834813</v>
      </c>
      <c r="AZ124" s="156">
        <v>2780</v>
      </c>
      <c r="BA124" s="28">
        <f t="shared" si="27"/>
        <v>-3.24871906053282</v>
      </c>
      <c r="BB124" s="28">
        <f t="shared" si="28"/>
        <v>108.201438848921</v>
      </c>
      <c r="BC124" s="29">
        <f t="shared" si="31"/>
        <v>580.007092198582</v>
      </c>
      <c r="BD124" s="36">
        <f t="shared" si="32"/>
        <v>41.0496453900709</v>
      </c>
      <c r="BE124" s="29">
        <f t="shared" si="33"/>
        <v>5.0448555034358</v>
      </c>
      <c r="BF124" s="29">
        <f t="shared" si="29"/>
        <v>197.858517262411</v>
      </c>
    </row>
    <row r="125" ht="27" spans="1:58">
      <c r="A125" s="42">
        <v>1</v>
      </c>
      <c r="B125" s="42">
        <v>1162</v>
      </c>
      <c r="C125" s="146" t="s">
        <v>1521</v>
      </c>
      <c r="D125" s="149">
        <v>39</v>
      </c>
      <c r="E125" s="146" t="s">
        <v>62</v>
      </c>
      <c r="F125" s="146" t="s">
        <v>1522</v>
      </c>
      <c r="G125" s="146" t="s">
        <v>1523</v>
      </c>
      <c r="H125" s="146" t="s">
        <v>1524</v>
      </c>
      <c r="I125" s="146" t="s">
        <v>1525</v>
      </c>
      <c r="J125" s="146" t="s">
        <v>121</v>
      </c>
      <c r="K125" s="146" t="s">
        <v>62</v>
      </c>
      <c r="L125" s="146" t="s">
        <v>67</v>
      </c>
      <c r="M125" s="146" t="s">
        <v>62</v>
      </c>
      <c r="N125" s="146" t="s">
        <v>1526</v>
      </c>
      <c r="O125" s="146" t="s">
        <v>1527</v>
      </c>
      <c r="P125" s="146" t="s">
        <v>1528</v>
      </c>
      <c r="Q125" s="146" t="s">
        <v>1529</v>
      </c>
      <c r="R125" s="146" t="s">
        <v>72</v>
      </c>
      <c r="S125" s="146" t="s">
        <v>72</v>
      </c>
      <c r="T125" s="146" t="s">
        <v>72</v>
      </c>
      <c r="U125" s="146" t="s">
        <v>72</v>
      </c>
      <c r="V125" s="146" t="s">
        <v>1530</v>
      </c>
      <c r="W125" s="146" t="s">
        <v>1531</v>
      </c>
      <c r="X125" s="146" t="s">
        <v>1530</v>
      </c>
      <c r="Y125" s="146" t="s">
        <v>1531</v>
      </c>
      <c r="Z125" s="146" t="s">
        <v>72</v>
      </c>
      <c r="AA125" s="146" t="s">
        <v>72</v>
      </c>
      <c r="AB125" s="146" t="s">
        <v>72</v>
      </c>
      <c r="AC125" s="146" t="s">
        <v>72</v>
      </c>
      <c r="AD125" s="146" t="s">
        <v>72</v>
      </c>
      <c r="AE125" s="146" t="s">
        <v>72</v>
      </c>
      <c r="AF125" s="146" t="s">
        <v>72</v>
      </c>
      <c r="AG125" s="146" t="s">
        <v>72</v>
      </c>
      <c r="AH125" s="146" t="s">
        <v>1532</v>
      </c>
      <c r="AI125" s="146" t="s">
        <v>1533</v>
      </c>
      <c r="AJ125" s="146" t="s">
        <v>92</v>
      </c>
      <c r="AK125" s="146" t="s">
        <v>92</v>
      </c>
      <c r="AL125" s="146" t="s">
        <v>72</v>
      </c>
      <c r="AM125" s="146" t="s">
        <v>72</v>
      </c>
      <c r="AN125" s="146" t="s">
        <v>1534</v>
      </c>
      <c r="AO125" s="146" t="s">
        <v>1535</v>
      </c>
      <c r="AP125" s="146" t="s">
        <v>206</v>
      </c>
      <c r="AQ125" s="146" t="s">
        <v>72</v>
      </c>
      <c r="AR125" s="146" t="s">
        <v>72</v>
      </c>
      <c r="AS125" s="146" t="s">
        <v>72</v>
      </c>
      <c r="AT125" s="28">
        <f t="shared" si="30"/>
        <v>84.468241524</v>
      </c>
      <c r="AU125" s="153" t="str">
        <f t="shared" si="34"/>
        <v>9903.00</v>
      </c>
      <c r="AV125" s="153" t="str">
        <f t="shared" si="35"/>
        <v>700</v>
      </c>
      <c r="AW125" s="153" t="str">
        <f t="shared" si="36"/>
        <v>86</v>
      </c>
      <c r="AX125" s="153" t="str">
        <f t="shared" si="37"/>
        <v>2</v>
      </c>
      <c r="AY125" s="155">
        <v>78.84646</v>
      </c>
      <c r="AZ125" s="156">
        <v>26911</v>
      </c>
      <c r="BA125" s="28">
        <f t="shared" si="27"/>
        <v>7.1300366864917</v>
      </c>
      <c r="BB125" s="28">
        <f t="shared" si="28"/>
        <v>91.1300211809297</v>
      </c>
      <c r="BC125" s="29">
        <f t="shared" si="31"/>
        <v>346.071428571429</v>
      </c>
      <c r="BD125" s="36">
        <f t="shared" si="32"/>
        <v>73.4785714285714</v>
      </c>
      <c r="BE125" s="29">
        <f t="shared" si="33"/>
        <v>8.52956089306271</v>
      </c>
      <c r="BF125" s="29">
        <f t="shared" si="29"/>
        <v>120.668916462857</v>
      </c>
    </row>
    <row r="126" ht="27" spans="1:58">
      <c r="A126" s="42">
        <v>2</v>
      </c>
      <c r="B126" s="42">
        <v>1161</v>
      </c>
      <c r="C126" s="146" t="s">
        <v>1536</v>
      </c>
      <c r="D126" s="149">
        <v>72</v>
      </c>
      <c r="E126" s="146" t="s">
        <v>62</v>
      </c>
      <c r="F126" s="146" t="s">
        <v>1537</v>
      </c>
      <c r="G126" s="146" t="s">
        <v>1538</v>
      </c>
      <c r="H126" s="146" t="s">
        <v>1539</v>
      </c>
      <c r="I126" s="146" t="s">
        <v>1540</v>
      </c>
      <c r="J126" s="146" t="s">
        <v>121</v>
      </c>
      <c r="K126" s="146" t="s">
        <v>62</v>
      </c>
      <c r="L126" s="146" t="s">
        <v>62</v>
      </c>
      <c r="M126" s="146" t="s">
        <v>67</v>
      </c>
      <c r="N126" s="146" t="s">
        <v>1541</v>
      </c>
      <c r="O126" s="146" t="s">
        <v>1542</v>
      </c>
      <c r="P126" s="146" t="s">
        <v>1543</v>
      </c>
      <c r="Q126" s="146" t="s">
        <v>1544</v>
      </c>
      <c r="R126" s="146" t="s">
        <v>72</v>
      </c>
      <c r="S126" s="146" t="s">
        <v>72</v>
      </c>
      <c r="T126" s="146" t="s">
        <v>1545</v>
      </c>
      <c r="U126" s="146" t="s">
        <v>1546</v>
      </c>
      <c r="V126" s="146" t="s">
        <v>1547</v>
      </c>
      <c r="W126" s="146" t="s">
        <v>1548</v>
      </c>
      <c r="X126" s="146" t="s">
        <v>1547</v>
      </c>
      <c r="Y126" s="146" t="s">
        <v>1548</v>
      </c>
      <c r="Z126" s="146" t="s">
        <v>72</v>
      </c>
      <c r="AA126" s="146" t="s">
        <v>72</v>
      </c>
      <c r="AB126" s="146" t="s">
        <v>1549</v>
      </c>
      <c r="AC126" s="146" t="s">
        <v>1550</v>
      </c>
      <c r="AD126" s="146" t="s">
        <v>1549</v>
      </c>
      <c r="AE126" s="146" t="s">
        <v>1550</v>
      </c>
      <c r="AF126" s="146" t="s">
        <v>72</v>
      </c>
      <c r="AG126" s="146" t="s">
        <v>72</v>
      </c>
      <c r="AH126" s="146" t="s">
        <v>72</v>
      </c>
      <c r="AI126" s="146" t="s">
        <v>72</v>
      </c>
      <c r="AJ126" s="146" t="s">
        <v>92</v>
      </c>
      <c r="AK126" s="146" t="s">
        <v>92</v>
      </c>
      <c r="AL126" s="146" t="s">
        <v>72</v>
      </c>
      <c r="AM126" s="146" t="s">
        <v>72</v>
      </c>
      <c r="AN126" s="146" t="s">
        <v>1551</v>
      </c>
      <c r="AO126" s="146" t="s">
        <v>1552</v>
      </c>
      <c r="AP126" s="146" t="s">
        <v>67</v>
      </c>
      <c r="AQ126" s="146" t="s">
        <v>72</v>
      </c>
      <c r="AR126" s="146" t="s">
        <v>72</v>
      </c>
      <c r="AS126" s="146" t="s">
        <v>72</v>
      </c>
      <c r="AT126" s="28">
        <f t="shared" si="30"/>
        <v>162.83980562476</v>
      </c>
      <c r="AU126" s="153" t="str">
        <f t="shared" si="34"/>
        <v>25281.00</v>
      </c>
      <c r="AV126" s="153" t="str">
        <f t="shared" si="35"/>
        <v>2095</v>
      </c>
      <c r="AW126" s="153" t="str">
        <f t="shared" si="36"/>
        <v>233</v>
      </c>
      <c r="AX126" s="153" t="str">
        <f t="shared" si="37"/>
        <v>2</v>
      </c>
      <c r="AY126" s="155">
        <v>158.358581</v>
      </c>
      <c r="AZ126" s="156">
        <v>37141</v>
      </c>
      <c r="BA126" s="28">
        <f t="shared" si="27"/>
        <v>2.82979589515265</v>
      </c>
      <c r="BB126" s="28">
        <f t="shared" si="28"/>
        <v>4.2521741471689</v>
      </c>
      <c r="BC126" s="29">
        <f t="shared" si="31"/>
        <v>224.631556085919</v>
      </c>
      <c r="BD126" s="36">
        <f t="shared" si="32"/>
        <v>18.4822434367542</v>
      </c>
      <c r="BE126" s="29">
        <f t="shared" si="33"/>
        <v>6.44119321327321</v>
      </c>
      <c r="BF126" s="29">
        <f t="shared" si="29"/>
        <v>77.7278308471408</v>
      </c>
    </row>
    <row r="127" ht="27" spans="1:58">
      <c r="A127" s="42">
        <v>3</v>
      </c>
      <c r="B127" s="42">
        <v>1161</v>
      </c>
      <c r="C127" s="146" t="s">
        <v>1553</v>
      </c>
      <c r="D127" s="149">
        <v>92</v>
      </c>
      <c r="E127" s="146" t="s">
        <v>62</v>
      </c>
      <c r="F127" s="146" t="s">
        <v>1554</v>
      </c>
      <c r="G127" s="146" t="s">
        <v>1555</v>
      </c>
      <c r="H127" s="146" t="s">
        <v>1556</v>
      </c>
      <c r="I127" s="146" t="s">
        <v>1557</v>
      </c>
      <c r="J127" s="146" t="s">
        <v>67</v>
      </c>
      <c r="K127" s="146" t="s">
        <v>67</v>
      </c>
      <c r="L127" s="146" t="s">
        <v>67</v>
      </c>
      <c r="M127" s="146" t="s">
        <v>67</v>
      </c>
      <c r="N127" s="146" t="s">
        <v>1558</v>
      </c>
      <c r="O127" s="146" t="s">
        <v>1559</v>
      </c>
      <c r="P127" s="146" t="s">
        <v>1560</v>
      </c>
      <c r="Q127" s="146" t="s">
        <v>1561</v>
      </c>
      <c r="R127" s="146" t="s">
        <v>72</v>
      </c>
      <c r="S127" s="146" t="s">
        <v>72</v>
      </c>
      <c r="T127" s="146" t="s">
        <v>1562</v>
      </c>
      <c r="U127" s="146" t="s">
        <v>1563</v>
      </c>
      <c r="V127" s="146" t="s">
        <v>72</v>
      </c>
      <c r="W127" s="146" t="s">
        <v>72</v>
      </c>
      <c r="X127" s="146" t="s">
        <v>72</v>
      </c>
      <c r="Y127" s="146" t="s">
        <v>72</v>
      </c>
      <c r="Z127" s="146" t="s">
        <v>72</v>
      </c>
      <c r="AA127" s="146" t="s">
        <v>72</v>
      </c>
      <c r="AB127" s="146" t="s">
        <v>72</v>
      </c>
      <c r="AC127" s="146" t="s">
        <v>72</v>
      </c>
      <c r="AD127" s="146" t="s">
        <v>72</v>
      </c>
      <c r="AE127" s="146" t="s">
        <v>72</v>
      </c>
      <c r="AF127" s="146" t="s">
        <v>72</v>
      </c>
      <c r="AG127" s="146" t="s">
        <v>72</v>
      </c>
      <c r="AH127" s="146" t="s">
        <v>72</v>
      </c>
      <c r="AI127" s="146" t="s">
        <v>72</v>
      </c>
      <c r="AJ127" s="146" t="s">
        <v>92</v>
      </c>
      <c r="AK127" s="146" t="s">
        <v>92</v>
      </c>
      <c r="AL127" s="146" t="s">
        <v>72</v>
      </c>
      <c r="AM127" s="146" t="s">
        <v>72</v>
      </c>
      <c r="AN127" s="146" t="s">
        <v>72</v>
      </c>
      <c r="AO127" s="146" t="s">
        <v>72</v>
      </c>
      <c r="AP127" s="146" t="s">
        <v>67</v>
      </c>
      <c r="AQ127" s="146" t="s">
        <v>72</v>
      </c>
      <c r="AR127" s="146" t="s">
        <v>72</v>
      </c>
      <c r="AS127" s="146" t="s">
        <v>72</v>
      </c>
      <c r="AT127" s="28">
        <f t="shared" si="30"/>
        <v>59.21547841</v>
      </c>
      <c r="AU127" s="153" t="str">
        <f t="shared" si="34"/>
        <v>10188.00</v>
      </c>
      <c r="AV127" s="153" t="str">
        <f t="shared" si="35"/>
        <v>401</v>
      </c>
      <c r="AW127" s="153" t="str">
        <f t="shared" si="36"/>
        <v>55</v>
      </c>
      <c r="AX127" s="153" t="str">
        <f t="shared" si="37"/>
        <v>0</v>
      </c>
      <c r="AY127" s="155">
        <v>55.2921</v>
      </c>
      <c r="AZ127" s="156">
        <v>8333</v>
      </c>
      <c r="BA127" s="28">
        <f t="shared" si="27"/>
        <v>7.09573051123038</v>
      </c>
      <c r="BB127" s="28">
        <f t="shared" si="28"/>
        <v>8.05232209288372</v>
      </c>
      <c r="BC127" s="29">
        <f t="shared" si="31"/>
        <v>434.28927680798</v>
      </c>
      <c r="BD127" s="36">
        <f t="shared" si="32"/>
        <v>22.4538653366584</v>
      </c>
      <c r="BE127" s="29">
        <f t="shared" si="33"/>
        <v>5.81227703278367</v>
      </c>
      <c r="BF127" s="29">
        <f t="shared" si="29"/>
        <v>147.669522219451</v>
      </c>
    </row>
    <row r="128" ht="27" spans="1:58">
      <c r="A128" s="42">
        <v>1</v>
      </c>
      <c r="B128" s="42">
        <v>1161</v>
      </c>
      <c r="C128" s="146" t="s">
        <v>1564</v>
      </c>
      <c r="D128" s="149">
        <v>122</v>
      </c>
      <c r="E128" s="146" t="s">
        <v>62</v>
      </c>
      <c r="F128" s="146" t="s">
        <v>1565</v>
      </c>
      <c r="G128" s="146" t="s">
        <v>1566</v>
      </c>
      <c r="H128" s="146" t="s">
        <v>1567</v>
      </c>
      <c r="I128" s="146" t="s">
        <v>253</v>
      </c>
      <c r="J128" s="146" t="s">
        <v>121</v>
      </c>
      <c r="K128" s="146" t="s">
        <v>121</v>
      </c>
      <c r="L128" s="146" t="s">
        <v>67</v>
      </c>
      <c r="M128" s="146" t="s">
        <v>67</v>
      </c>
      <c r="N128" s="146" t="s">
        <v>1568</v>
      </c>
      <c r="O128" s="146" t="s">
        <v>1569</v>
      </c>
      <c r="P128" s="146" t="s">
        <v>1570</v>
      </c>
      <c r="Q128" s="146" t="s">
        <v>1571</v>
      </c>
      <c r="R128" s="146" t="s">
        <v>72</v>
      </c>
      <c r="S128" s="146" t="s">
        <v>72</v>
      </c>
      <c r="T128" s="146" t="s">
        <v>1572</v>
      </c>
      <c r="U128" s="146" t="s">
        <v>1573</v>
      </c>
      <c r="V128" s="146" t="s">
        <v>1574</v>
      </c>
      <c r="W128" s="146" t="s">
        <v>1575</v>
      </c>
      <c r="X128" s="146" t="s">
        <v>1574</v>
      </c>
      <c r="Y128" s="146" t="s">
        <v>1575</v>
      </c>
      <c r="Z128" s="146" t="s">
        <v>72</v>
      </c>
      <c r="AA128" s="146" t="s">
        <v>72</v>
      </c>
      <c r="AB128" s="146" t="s">
        <v>72</v>
      </c>
      <c r="AC128" s="146" t="s">
        <v>72</v>
      </c>
      <c r="AD128" s="146" t="s">
        <v>72</v>
      </c>
      <c r="AE128" s="146" t="s">
        <v>72</v>
      </c>
      <c r="AF128" s="146" t="s">
        <v>72</v>
      </c>
      <c r="AG128" s="146" t="s">
        <v>72</v>
      </c>
      <c r="AH128" s="146">
        <v>0</v>
      </c>
      <c r="AI128" s="146">
        <v>0</v>
      </c>
      <c r="AJ128" s="146" t="s">
        <v>72</v>
      </c>
      <c r="AK128" s="146" t="s">
        <v>72</v>
      </c>
      <c r="AL128" s="146" t="s">
        <v>72</v>
      </c>
      <c r="AM128" s="146" t="s">
        <v>72</v>
      </c>
      <c r="AN128" s="146" t="s">
        <v>72</v>
      </c>
      <c r="AO128" s="146" t="s">
        <v>72</v>
      </c>
      <c r="AP128" s="146">
        <v>0</v>
      </c>
      <c r="AQ128" s="146" t="s">
        <v>72</v>
      </c>
      <c r="AR128" s="146" t="s">
        <v>72</v>
      </c>
      <c r="AS128" s="146" t="s">
        <v>72</v>
      </c>
      <c r="AT128" s="28">
        <f t="shared" si="30"/>
        <v>67.125182554</v>
      </c>
      <c r="AU128" s="153" t="str">
        <f t="shared" si="34"/>
        <v>9168.00</v>
      </c>
      <c r="AV128" s="153" t="str">
        <f t="shared" si="35"/>
        <v>688</v>
      </c>
      <c r="AW128" s="153" t="str">
        <f t="shared" si="36"/>
        <v>91</v>
      </c>
      <c r="AX128" s="153" t="str">
        <f t="shared" si="37"/>
        <v>2</v>
      </c>
      <c r="AY128" s="155">
        <v>64.57241</v>
      </c>
      <c r="AZ128" s="156">
        <v>21556</v>
      </c>
      <c r="BA128" s="28">
        <f t="shared" si="27"/>
        <v>3.95334873516416</v>
      </c>
      <c r="BB128" s="28">
        <f t="shared" si="28"/>
        <v>-59.8997958804973</v>
      </c>
      <c r="BC128" s="29">
        <f t="shared" si="31"/>
        <v>238.488372093023</v>
      </c>
      <c r="BD128" s="36">
        <f t="shared" si="32"/>
        <v>12.5639534883721</v>
      </c>
      <c r="BE128" s="29">
        <f t="shared" si="33"/>
        <v>7.32168221575044</v>
      </c>
      <c r="BF128" s="29">
        <f t="shared" si="29"/>
        <v>97.5656723168605</v>
      </c>
    </row>
    <row r="129" spans="1:58">
      <c r="A129" s="42">
        <v>1</v>
      </c>
      <c r="B129" s="42">
        <v>1023</v>
      </c>
      <c r="C129" s="146" t="s">
        <v>1576</v>
      </c>
      <c r="D129" s="149">
        <v>80</v>
      </c>
      <c r="E129" s="146" t="s">
        <v>62</v>
      </c>
      <c r="F129" s="146" t="s">
        <v>1577</v>
      </c>
      <c r="G129" s="146" t="s">
        <v>1578</v>
      </c>
      <c r="H129" s="146" t="s">
        <v>1579</v>
      </c>
      <c r="I129" s="146" t="s">
        <v>1580</v>
      </c>
      <c r="J129" s="146" t="s">
        <v>369</v>
      </c>
      <c r="K129" s="146" t="s">
        <v>62</v>
      </c>
      <c r="L129" s="146" t="s">
        <v>62</v>
      </c>
      <c r="M129" s="146" t="s">
        <v>121</v>
      </c>
      <c r="N129" s="146" t="s">
        <v>1581</v>
      </c>
      <c r="O129" s="146" t="s">
        <v>1582</v>
      </c>
      <c r="P129" s="146" t="s">
        <v>1583</v>
      </c>
      <c r="Q129" s="146" t="s">
        <v>1584</v>
      </c>
      <c r="R129" s="146" t="s">
        <v>72</v>
      </c>
      <c r="S129" s="146" t="s">
        <v>72</v>
      </c>
      <c r="T129" s="146" t="s">
        <v>72</v>
      </c>
      <c r="U129" s="146" t="s">
        <v>72</v>
      </c>
      <c r="V129" s="146" t="s">
        <v>1585</v>
      </c>
      <c r="W129" s="146" t="s">
        <v>1586</v>
      </c>
      <c r="X129" s="146" t="s">
        <v>1585</v>
      </c>
      <c r="Y129" s="146" t="s">
        <v>1586</v>
      </c>
      <c r="Z129" s="146" t="s">
        <v>72</v>
      </c>
      <c r="AA129" s="146" t="s">
        <v>72</v>
      </c>
      <c r="AB129" s="146" t="s">
        <v>1587</v>
      </c>
      <c r="AC129" s="146" t="s">
        <v>1586</v>
      </c>
      <c r="AD129" s="146" t="s">
        <v>1587</v>
      </c>
      <c r="AE129" s="146" t="s">
        <v>1586</v>
      </c>
      <c r="AF129" s="146" t="s">
        <v>72</v>
      </c>
      <c r="AG129" s="146" t="s">
        <v>72</v>
      </c>
      <c r="AH129" s="146" t="s">
        <v>72</v>
      </c>
      <c r="AI129" s="146" t="s">
        <v>72</v>
      </c>
      <c r="AJ129" s="146" t="s">
        <v>72</v>
      </c>
      <c r="AK129" s="146" t="s">
        <v>72</v>
      </c>
      <c r="AL129" s="146" t="s">
        <v>72</v>
      </c>
      <c r="AM129" s="146" t="s">
        <v>72</v>
      </c>
      <c r="AN129" s="146" t="s">
        <v>1588</v>
      </c>
      <c r="AO129" s="146" t="s">
        <v>1589</v>
      </c>
      <c r="AP129" s="146" t="s">
        <v>121</v>
      </c>
      <c r="AQ129" s="146" t="s">
        <v>72</v>
      </c>
      <c r="AR129" s="146" t="s">
        <v>72</v>
      </c>
      <c r="AS129" s="146" t="s">
        <v>72</v>
      </c>
      <c r="AT129" s="28">
        <f t="shared" si="30"/>
        <v>84.346552528</v>
      </c>
      <c r="AU129" s="153" t="str">
        <f t="shared" si="34"/>
        <v>20880.00</v>
      </c>
      <c r="AV129" s="153" t="str">
        <f t="shared" si="35"/>
        <v>1048</v>
      </c>
      <c r="AW129" s="153" t="str">
        <f t="shared" si="36"/>
        <v>155</v>
      </c>
      <c r="AX129" s="153" t="str">
        <f t="shared" si="37"/>
        <v>3</v>
      </c>
      <c r="AY129" s="155">
        <v>79.06124</v>
      </c>
      <c r="AZ129" s="156">
        <v>19448</v>
      </c>
      <c r="BA129" s="28">
        <f t="shared" si="27"/>
        <v>6.68508681118585</v>
      </c>
      <c r="BB129" s="28">
        <f t="shared" si="28"/>
        <v>-4.61229946524064</v>
      </c>
      <c r="BC129" s="29">
        <f t="shared" si="31"/>
        <v>231.43034351145</v>
      </c>
      <c r="BD129" s="36">
        <f t="shared" si="32"/>
        <v>17.7013358778626</v>
      </c>
      <c r="BE129" s="29">
        <f t="shared" si="33"/>
        <v>4.03958584904214</v>
      </c>
      <c r="BF129" s="29">
        <f t="shared" si="29"/>
        <v>80.4833516488549</v>
      </c>
    </row>
    <row r="130" ht="24" spans="1:58">
      <c r="A130" s="42"/>
      <c r="B130" s="42"/>
      <c r="C130" s="161" t="s">
        <v>1590</v>
      </c>
      <c r="D130" s="149">
        <v>1</v>
      </c>
      <c r="E130" s="146" t="s">
        <v>1591</v>
      </c>
      <c r="F130" s="151" t="s">
        <v>1592</v>
      </c>
      <c r="G130" s="151" t="s">
        <v>1593</v>
      </c>
      <c r="H130" s="146" t="s">
        <v>1594</v>
      </c>
      <c r="I130" s="146" t="s">
        <v>1595</v>
      </c>
      <c r="J130" s="146" t="s">
        <v>1063</v>
      </c>
      <c r="K130" s="146" t="s">
        <v>1596</v>
      </c>
      <c r="L130" s="146" t="s">
        <v>1597</v>
      </c>
      <c r="M130" s="146" t="s">
        <v>1472</v>
      </c>
      <c r="N130" s="151" t="s">
        <v>1598</v>
      </c>
      <c r="O130" s="151" t="s">
        <v>1599</v>
      </c>
      <c r="P130" s="151" t="s">
        <v>1600</v>
      </c>
      <c r="Q130" s="151" t="s">
        <v>1601</v>
      </c>
      <c r="R130" s="146" t="s">
        <v>72</v>
      </c>
      <c r="S130" s="146" t="s">
        <v>72</v>
      </c>
      <c r="T130" s="151" t="s">
        <v>1602</v>
      </c>
      <c r="U130" s="151" t="s">
        <v>1603</v>
      </c>
      <c r="V130" s="151" t="s">
        <v>1604</v>
      </c>
      <c r="W130" s="151" t="s">
        <v>1605</v>
      </c>
      <c r="X130" s="151" t="s">
        <v>1606</v>
      </c>
      <c r="Y130" s="151" t="s">
        <v>1607</v>
      </c>
      <c r="Z130" s="151" t="s">
        <v>72</v>
      </c>
      <c r="AA130" s="151" t="s">
        <v>72</v>
      </c>
      <c r="AB130" s="151" t="s">
        <v>1608</v>
      </c>
      <c r="AC130" s="151" t="s">
        <v>1609</v>
      </c>
      <c r="AD130" s="151" t="s">
        <v>1608</v>
      </c>
      <c r="AE130" s="151" t="s">
        <v>1610</v>
      </c>
      <c r="AF130" s="151" t="s">
        <v>72</v>
      </c>
      <c r="AG130" s="151" t="s">
        <v>72</v>
      </c>
      <c r="AH130" s="151" t="s">
        <v>1611</v>
      </c>
      <c r="AI130" s="151" t="s">
        <v>1612</v>
      </c>
      <c r="AJ130" s="146" t="s">
        <v>72</v>
      </c>
      <c r="AK130" s="146" t="s">
        <v>72</v>
      </c>
      <c r="AL130" s="146" t="s">
        <v>72</v>
      </c>
      <c r="AM130" s="146" t="s">
        <v>72</v>
      </c>
      <c r="AN130" s="146" t="s">
        <v>1613</v>
      </c>
      <c r="AO130" s="151" t="s">
        <v>1614</v>
      </c>
      <c r="AP130" s="146" t="s">
        <v>673</v>
      </c>
      <c r="AQ130" s="151" t="s">
        <v>1615</v>
      </c>
      <c r="AR130" s="151" t="s">
        <v>1616</v>
      </c>
      <c r="AS130" s="146" t="s">
        <v>72</v>
      </c>
      <c r="AT130" s="28">
        <f t="shared" si="30"/>
        <v>7259.1233426393</v>
      </c>
      <c r="AU130" s="164" t="str">
        <f t="shared" si="34"/>
        <v>1109112.09</v>
      </c>
      <c r="AV130" s="153" t="str">
        <f t="shared" si="35"/>
        <v>45098</v>
      </c>
      <c r="AW130" s="153" t="str">
        <f t="shared" si="36"/>
        <v>7341</v>
      </c>
      <c r="AX130" s="153" t="str">
        <f t="shared" si="37"/>
        <v>158</v>
      </c>
      <c r="AY130" s="155">
        <v>7619.13</v>
      </c>
      <c r="AZ130" s="156">
        <v>1463699</v>
      </c>
      <c r="BA130" s="28">
        <f t="shared" si="27"/>
        <v>-4.72503628840431</v>
      </c>
      <c r="BB130" s="28">
        <f t="shared" si="28"/>
        <v>5.77297244857037</v>
      </c>
      <c r="BC130" s="29">
        <f t="shared" si="31"/>
        <v>489.145168300146</v>
      </c>
      <c r="BD130" s="36">
        <f t="shared" si="32"/>
        <v>34.3296363475099</v>
      </c>
      <c r="BE130" s="29">
        <f t="shared" si="33"/>
        <v>6.54498621743389</v>
      </c>
      <c r="BF130" s="29">
        <f t="shared" si="29"/>
        <v>160.963309739663</v>
      </c>
    </row>
    <row r="131" s="143" customFormat="1" ht="27.75" customHeight="1" spans="3:56">
      <c r="C131" s="143" t="s">
        <v>1617</v>
      </c>
      <c r="M131" s="143" t="s">
        <v>1618</v>
      </c>
      <c r="AI131" s="143" t="s">
        <v>1619</v>
      </c>
      <c r="AQ131" s="143" t="s">
        <v>1620</v>
      </c>
      <c r="AY131" s="165"/>
      <c r="AZ131" s="166"/>
      <c r="BD131" s="167"/>
    </row>
    <row r="132" customFormat="1" ht="19.5" customHeight="1" spans="6:56">
      <c r="F132" s="162" t="s">
        <v>1621</v>
      </c>
      <c r="G132" s="162"/>
      <c r="H132" s="162"/>
      <c r="I132" s="162"/>
      <c r="J132" s="162"/>
      <c r="K132" s="162"/>
      <c r="AY132" s="118"/>
      <c r="AZ132" s="144"/>
      <c r="BD132" s="1"/>
    </row>
    <row r="133" ht="18" customHeight="1" spans="6:56">
      <c r="F133" s="163" t="s">
        <v>12</v>
      </c>
      <c r="G133" s="163"/>
      <c r="H133" s="163" t="s">
        <v>1622</v>
      </c>
      <c r="I133" s="163"/>
      <c r="J133" s="163"/>
      <c r="K133" s="163"/>
      <c r="AX133" s="118"/>
      <c r="AZ133"/>
      <c r="BC133" s="1"/>
      <c r="BD133"/>
    </row>
    <row r="134" ht="18" customHeight="1" spans="6:56">
      <c r="F134" s="163" t="s">
        <v>16</v>
      </c>
      <c r="G134" s="163"/>
      <c r="H134" s="163" t="s">
        <v>1623</v>
      </c>
      <c r="I134" s="163"/>
      <c r="J134" s="163"/>
      <c r="K134" s="163"/>
      <c r="AX134" s="118"/>
      <c r="AY134" s="144"/>
      <c r="AZ134"/>
      <c r="BC134" s="1"/>
      <c r="BD134"/>
    </row>
    <row r="135" ht="18" customHeight="1" spans="6:56">
      <c r="F135" s="163" t="s">
        <v>17</v>
      </c>
      <c r="G135" s="163"/>
      <c r="H135" s="163" t="s">
        <v>1624</v>
      </c>
      <c r="I135" s="163"/>
      <c r="J135" s="163"/>
      <c r="K135" s="163"/>
      <c r="AX135" s="118"/>
      <c r="AY135" s="144"/>
      <c r="AZ135"/>
      <c r="BC135" s="1"/>
      <c r="BD135"/>
    </row>
    <row r="136" ht="18" customHeight="1" spans="6:56">
      <c r="F136" s="163" t="s">
        <v>15</v>
      </c>
      <c r="G136" s="163"/>
      <c r="H136" s="163" t="s">
        <v>1625</v>
      </c>
      <c r="I136" s="163"/>
      <c r="J136" s="163"/>
      <c r="K136" s="163"/>
      <c r="AX136" s="118"/>
      <c r="AY136" s="144"/>
      <c r="AZ136"/>
      <c r="BC136" s="1"/>
      <c r="BD136"/>
    </row>
    <row r="137" ht="18" customHeight="1" spans="6:56">
      <c r="F137" s="163" t="s">
        <v>18</v>
      </c>
      <c r="G137" s="163"/>
      <c r="H137" s="163" t="s">
        <v>1626</v>
      </c>
      <c r="I137" s="163"/>
      <c r="J137" s="163"/>
      <c r="K137" s="163"/>
      <c r="AX137" s="118"/>
      <c r="AY137" s="144"/>
      <c r="AZ137"/>
      <c r="BC137" s="1"/>
      <c r="BD137"/>
    </row>
  </sheetData>
  <mergeCells count="45">
    <mergeCell ref="C1:AS1"/>
    <mergeCell ref="J5:M5"/>
    <mergeCell ref="N5:O5"/>
    <mergeCell ref="P5:Q5"/>
    <mergeCell ref="R5:S5"/>
    <mergeCell ref="T5:U5"/>
    <mergeCell ref="V5:AA5"/>
    <mergeCell ref="AB5:AG5"/>
    <mergeCell ref="AH5:AI5"/>
    <mergeCell ref="AJ5:AK5"/>
    <mergeCell ref="AL5:AM5"/>
    <mergeCell ref="AN5:AO5"/>
    <mergeCell ref="AQ5:AS5"/>
    <mergeCell ref="F132:K132"/>
    <mergeCell ref="F133:G133"/>
    <mergeCell ref="H133:K133"/>
    <mergeCell ref="F134:G134"/>
    <mergeCell ref="H134:K134"/>
    <mergeCell ref="F135:G135"/>
    <mergeCell ref="H135:K135"/>
    <mergeCell ref="F136:G136"/>
    <mergeCell ref="H136:K136"/>
    <mergeCell ref="F137:G137"/>
    <mergeCell ref="H137:K137"/>
    <mergeCell ref="C5:C6"/>
    <mergeCell ref="D5:D6"/>
    <mergeCell ref="E5:E6"/>
    <mergeCell ref="F5:F6"/>
    <mergeCell ref="G5:G6"/>
    <mergeCell ref="H5:H6"/>
    <mergeCell ref="I5:I6"/>
    <mergeCell ref="AP5:AP6"/>
    <mergeCell ref="AT5:AT6"/>
    <mergeCell ref="AU5:AU6"/>
    <mergeCell ref="AV5:AV6"/>
    <mergeCell ref="AW5:AW6"/>
    <mergeCell ref="AX5:AX6"/>
    <mergeCell ref="AY5:AY6"/>
    <mergeCell ref="AZ5:AZ6"/>
    <mergeCell ref="BA5:BA6"/>
    <mergeCell ref="BB5:BB6"/>
    <mergeCell ref="BC5:BC6"/>
    <mergeCell ref="BD5:BD6"/>
    <mergeCell ref="BE5:BE6"/>
    <mergeCell ref="BF5:BF6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A39"/>
  <sheetViews>
    <sheetView showZeros="0" workbookViewId="0">
      <selection activeCell="M19" sqref="M19"/>
    </sheetView>
  </sheetViews>
  <sheetFormatPr defaultColWidth="9" defaultRowHeight="13.5"/>
  <cols>
    <col min="1" max="1" width="4.125" customWidth="1"/>
    <col min="2" max="2" width="9.625" customWidth="1"/>
    <col min="3" max="3" width="8.625" customWidth="1"/>
    <col min="4" max="5" width="7.875" customWidth="1"/>
    <col min="6" max="6" width="8.125" customWidth="1"/>
    <col min="7" max="7" width="7.125" customWidth="1"/>
    <col min="8" max="8" width="8.125" customWidth="1"/>
    <col min="9" max="9" width="8.5" style="57" customWidth="1"/>
    <col min="10" max="10" width="9.375" customWidth="1"/>
    <col min="11" max="11" width="8.25" customWidth="1"/>
    <col min="12" max="12" width="5.875" customWidth="1"/>
    <col min="13" max="13" width="8" customWidth="1"/>
    <col min="14" max="14" width="8.625" customWidth="1"/>
    <col min="15" max="15" width="6.75" customWidth="1"/>
    <col min="16" max="16" width="4.75" style="87" customWidth="1"/>
    <col min="17" max="17" width="5.875" customWidth="1"/>
    <col min="18" max="18" width="7.25" customWidth="1"/>
    <col min="19" max="19" width="9.5" customWidth="1"/>
    <col min="20" max="20" width="6.5" customWidth="1"/>
    <col min="21" max="21" width="8.125" customWidth="1"/>
    <col min="22" max="22" width="7.625" customWidth="1"/>
    <col min="23" max="23" width="7.875" customWidth="1"/>
    <col min="24" max="24" width="8.875" customWidth="1"/>
    <col min="25" max="25" width="7.375" customWidth="1"/>
    <col min="26" max="26" width="7.5" customWidth="1"/>
    <col min="27" max="27" width="8" customWidth="1"/>
    <col min="253" max="253" width="4.625" customWidth="1"/>
    <col min="254" max="254" width="10.375" customWidth="1"/>
    <col min="255" max="255" width="9" customWidth="1"/>
    <col min="256" max="261" width="7.875" customWidth="1"/>
    <col min="262" max="262" width="9.375" customWidth="1"/>
    <col min="263" max="263" width="8.25" customWidth="1"/>
    <col min="264" max="264" width="6.75" customWidth="1"/>
    <col min="265" max="265" width="8.375" customWidth="1"/>
    <col min="266" max="266" width="6.75" customWidth="1"/>
    <col min="267" max="267" width="6.5" customWidth="1"/>
    <col min="268" max="268" width="7.25" customWidth="1"/>
    <col min="509" max="509" width="4.625" customWidth="1"/>
    <col min="510" max="510" width="10.375" customWidth="1"/>
    <col min="511" max="511" width="9" customWidth="1"/>
    <col min="512" max="517" width="7.875" customWidth="1"/>
    <col min="518" max="518" width="9.375" customWidth="1"/>
    <col min="519" max="519" width="8.25" customWidth="1"/>
    <col min="520" max="520" width="6.75" customWidth="1"/>
    <col min="521" max="521" width="8.375" customWidth="1"/>
    <col min="522" max="522" width="6.75" customWidth="1"/>
    <col min="523" max="523" width="6.5" customWidth="1"/>
    <col min="524" max="524" width="7.25" customWidth="1"/>
    <col min="765" max="765" width="4.625" customWidth="1"/>
    <col min="766" max="766" width="10.375" customWidth="1"/>
    <col min="767" max="767" width="9" customWidth="1"/>
    <col min="768" max="773" width="7.875" customWidth="1"/>
    <col min="774" max="774" width="9.375" customWidth="1"/>
    <col min="775" max="775" width="8.25" customWidth="1"/>
    <col min="776" max="776" width="6.75" customWidth="1"/>
    <col min="777" max="777" width="8.375" customWidth="1"/>
    <col min="778" max="778" width="6.75" customWidth="1"/>
    <col min="779" max="779" width="6.5" customWidth="1"/>
    <col min="780" max="780" width="7.25" customWidth="1"/>
    <col min="1021" max="1021" width="4.625" customWidth="1"/>
    <col min="1022" max="1022" width="10.375" customWidth="1"/>
    <col min="1023" max="1023" width="9" customWidth="1"/>
    <col min="1024" max="1029" width="7.875" customWidth="1"/>
    <col min="1030" max="1030" width="9.375" customWidth="1"/>
    <col min="1031" max="1031" width="8.25" customWidth="1"/>
    <col min="1032" max="1032" width="6.75" customWidth="1"/>
    <col min="1033" max="1033" width="8.375" customWidth="1"/>
    <col min="1034" max="1034" width="6.75" customWidth="1"/>
    <col min="1035" max="1035" width="6.5" customWidth="1"/>
    <col min="1036" max="1036" width="7.25" customWidth="1"/>
    <col min="1277" max="1277" width="4.625" customWidth="1"/>
    <col min="1278" max="1278" width="10.375" customWidth="1"/>
    <col min="1279" max="1279" width="9" customWidth="1"/>
    <col min="1280" max="1285" width="7.875" customWidth="1"/>
    <col min="1286" max="1286" width="9.375" customWidth="1"/>
    <col min="1287" max="1287" width="8.25" customWidth="1"/>
    <col min="1288" max="1288" width="6.75" customWidth="1"/>
    <col min="1289" max="1289" width="8.375" customWidth="1"/>
    <col min="1290" max="1290" width="6.75" customWidth="1"/>
    <col min="1291" max="1291" width="6.5" customWidth="1"/>
    <col min="1292" max="1292" width="7.25" customWidth="1"/>
    <col min="1533" max="1533" width="4.625" customWidth="1"/>
    <col min="1534" max="1534" width="10.375" customWidth="1"/>
    <col min="1535" max="1535" width="9" customWidth="1"/>
    <col min="1536" max="1541" width="7.875" customWidth="1"/>
    <col min="1542" max="1542" width="9.375" customWidth="1"/>
    <col min="1543" max="1543" width="8.25" customWidth="1"/>
    <col min="1544" max="1544" width="6.75" customWidth="1"/>
    <col min="1545" max="1545" width="8.375" customWidth="1"/>
    <col min="1546" max="1546" width="6.75" customWidth="1"/>
    <col min="1547" max="1547" width="6.5" customWidth="1"/>
    <col min="1548" max="1548" width="7.25" customWidth="1"/>
    <col min="1789" max="1789" width="4.625" customWidth="1"/>
    <col min="1790" max="1790" width="10.375" customWidth="1"/>
    <col min="1791" max="1791" width="9" customWidth="1"/>
    <col min="1792" max="1797" width="7.875" customWidth="1"/>
    <col min="1798" max="1798" width="9.375" customWidth="1"/>
    <col min="1799" max="1799" width="8.25" customWidth="1"/>
    <col min="1800" max="1800" width="6.75" customWidth="1"/>
    <col min="1801" max="1801" width="8.375" customWidth="1"/>
    <col min="1802" max="1802" width="6.75" customWidth="1"/>
    <col min="1803" max="1803" width="6.5" customWidth="1"/>
    <col min="1804" max="1804" width="7.25" customWidth="1"/>
    <col min="2045" max="2045" width="4.625" customWidth="1"/>
    <col min="2046" max="2046" width="10.375" customWidth="1"/>
    <col min="2047" max="2047" width="9" customWidth="1"/>
    <col min="2048" max="2053" width="7.875" customWidth="1"/>
    <col min="2054" max="2054" width="9.375" customWidth="1"/>
    <col min="2055" max="2055" width="8.25" customWidth="1"/>
    <col min="2056" max="2056" width="6.75" customWidth="1"/>
    <col min="2057" max="2057" width="8.375" customWidth="1"/>
    <col min="2058" max="2058" width="6.75" customWidth="1"/>
    <col min="2059" max="2059" width="6.5" customWidth="1"/>
    <col min="2060" max="2060" width="7.25" customWidth="1"/>
    <col min="2301" max="2301" width="4.625" customWidth="1"/>
    <col min="2302" max="2302" width="10.375" customWidth="1"/>
    <col min="2303" max="2303" width="9" customWidth="1"/>
    <col min="2304" max="2309" width="7.875" customWidth="1"/>
    <col min="2310" max="2310" width="9.375" customWidth="1"/>
    <col min="2311" max="2311" width="8.25" customWidth="1"/>
    <col min="2312" max="2312" width="6.75" customWidth="1"/>
    <col min="2313" max="2313" width="8.375" customWidth="1"/>
    <col min="2314" max="2314" width="6.75" customWidth="1"/>
    <col min="2315" max="2315" width="6.5" customWidth="1"/>
    <col min="2316" max="2316" width="7.25" customWidth="1"/>
    <col min="2557" max="2557" width="4.625" customWidth="1"/>
    <col min="2558" max="2558" width="10.375" customWidth="1"/>
    <col min="2559" max="2559" width="9" customWidth="1"/>
    <col min="2560" max="2565" width="7.875" customWidth="1"/>
    <col min="2566" max="2566" width="9.375" customWidth="1"/>
    <col min="2567" max="2567" width="8.25" customWidth="1"/>
    <col min="2568" max="2568" width="6.75" customWidth="1"/>
    <col min="2569" max="2569" width="8.375" customWidth="1"/>
    <col min="2570" max="2570" width="6.75" customWidth="1"/>
    <col min="2571" max="2571" width="6.5" customWidth="1"/>
    <col min="2572" max="2572" width="7.25" customWidth="1"/>
    <col min="2813" max="2813" width="4.625" customWidth="1"/>
    <col min="2814" max="2814" width="10.375" customWidth="1"/>
    <col min="2815" max="2815" width="9" customWidth="1"/>
    <col min="2816" max="2821" width="7.875" customWidth="1"/>
    <col min="2822" max="2822" width="9.375" customWidth="1"/>
    <col min="2823" max="2823" width="8.25" customWidth="1"/>
    <col min="2824" max="2824" width="6.75" customWidth="1"/>
    <col min="2825" max="2825" width="8.375" customWidth="1"/>
    <col min="2826" max="2826" width="6.75" customWidth="1"/>
    <col min="2827" max="2827" width="6.5" customWidth="1"/>
    <col min="2828" max="2828" width="7.25" customWidth="1"/>
    <col min="3069" max="3069" width="4.625" customWidth="1"/>
    <col min="3070" max="3070" width="10.375" customWidth="1"/>
    <col min="3071" max="3071" width="9" customWidth="1"/>
    <col min="3072" max="3077" width="7.875" customWidth="1"/>
    <col min="3078" max="3078" width="9.375" customWidth="1"/>
    <col min="3079" max="3079" width="8.25" customWidth="1"/>
    <col min="3080" max="3080" width="6.75" customWidth="1"/>
    <col min="3081" max="3081" width="8.375" customWidth="1"/>
    <col min="3082" max="3082" width="6.75" customWidth="1"/>
    <col min="3083" max="3083" width="6.5" customWidth="1"/>
    <col min="3084" max="3084" width="7.25" customWidth="1"/>
    <col min="3325" max="3325" width="4.625" customWidth="1"/>
    <col min="3326" max="3326" width="10.375" customWidth="1"/>
    <col min="3327" max="3327" width="9" customWidth="1"/>
    <col min="3328" max="3333" width="7.875" customWidth="1"/>
    <col min="3334" max="3334" width="9.375" customWidth="1"/>
    <col min="3335" max="3335" width="8.25" customWidth="1"/>
    <col min="3336" max="3336" width="6.75" customWidth="1"/>
    <col min="3337" max="3337" width="8.375" customWidth="1"/>
    <col min="3338" max="3338" width="6.75" customWidth="1"/>
    <col min="3339" max="3339" width="6.5" customWidth="1"/>
    <col min="3340" max="3340" width="7.25" customWidth="1"/>
    <col min="3581" max="3581" width="4.625" customWidth="1"/>
    <col min="3582" max="3582" width="10.375" customWidth="1"/>
    <col min="3583" max="3583" width="9" customWidth="1"/>
    <col min="3584" max="3589" width="7.875" customWidth="1"/>
    <col min="3590" max="3590" width="9.375" customWidth="1"/>
    <col min="3591" max="3591" width="8.25" customWidth="1"/>
    <col min="3592" max="3592" width="6.75" customWidth="1"/>
    <col min="3593" max="3593" width="8.375" customWidth="1"/>
    <col min="3594" max="3594" width="6.75" customWidth="1"/>
    <col min="3595" max="3595" width="6.5" customWidth="1"/>
    <col min="3596" max="3596" width="7.25" customWidth="1"/>
    <col min="3837" max="3837" width="4.625" customWidth="1"/>
    <col min="3838" max="3838" width="10.375" customWidth="1"/>
    <col min="3839" max="3839" width="9" customWidth="1"/>
    <col min="3840" max="3845" width="7.875" customWidth="1"/>
    <col min="3846" max="3846" width="9.375" customWidth="1"/>
    <col min="3847" max="3847" width="8.25" customWidth="1"/>
    <col min="3848" max="3848" width="6.75" customWidth="1"/>
    <col min="3849" max="3849" width="8.375" customWidth="1"/>
    <col min="3850" max="3850" width="6.75" customWidth="1"/>
    <col min="3851" max="3851" width="6.5" customWidth="1"/>
    <col min="3852" max="3852" width="7.25" customWidth="1"/>
    <col min="4093" max="4093" width="4.625" customWidth="1"/>
    <col min="4094" max="4094" width="10.375" customWidth="1"/>
    <col min="4095" max="4095" width="9" customWidth="1"/>
    <col min="4096" max="4101" width="7.875" customWidth="1"/>
    <col min="4102" max="4102" width="9.375" customWidth="1"/>
    <col min="4103" max="4103" width="8.25" customWidth="1"/>
    <col min="4104" max="4104" width="6.75" customWidth="1"/>
    <col min="4105" max="4105" width="8.375" customWidth="1"/>
    <col min="4106" max="4106" width="6.75" customWidth="1"/>
    <col min="4107" max="4107" width="6.5" customWidth="1"/>
    <col min="4108" max="4108" width="7.25" customWidth="1"/>
    <col min="4349" max="4349" width="4.625" customWidth="1"/>
    <col min="4350" max="4350" width="10.375" customWidth="1"/>
    <col min="4351" max="4351" width="9" customWidth="1"/>
    <col min="4352" max="4357" width="7.875" customWidth="1"/>
    <col min="4358" max="4358" width="9.375" customWidth="1"/>
    <col min="4359" max="4359" width="8.25" customWidth="1"/>
    <col min="4360" max="4360" width="6.75" customWidth="1"/>
    <col min="4361" max="4361" width="8.375" customWidth="1"/>
    <col min="4362" max="4362" width="6.75" customWidth="1"/>
    <col min="4363" max="4363" width="6.5" customWidth="1"/>
    <col min="4364" max="4364" width="7.25" customWidth="1"/>
    <col min="4605" max="4605" width="4.625" customWidth="1"/>
    <col min="4606" max="4606" width="10.375" customWidth="1"/>
    <col min="4607" max="4607" width="9" customWidth="1"/>
    <col min="4608" max="4613" width="7.875" customWidth="1"/>
    <col min="4614" max="4614" width="9.375" customWidth="1"/>
    <col min="4615" max="4615" width="8.25" customWidth="1"/>
    <col min="4616" max="4616" width="6.75" customWidth="1"/>
    <col min="4617" max="4617" width="8.375" customWidth="1"/>
    <col min="4618" max="4618" width="6.75" customWidth="1"/>
    <col min="4619" max="4619" width="6.5" customWidth="1"/>
    <col min="4620" max="4620" width="7.25" customWidth="1"/>
    <col min="4861" max="4861" width="4.625" customWidth="1"/>
    <col min="4862" max="4862" width="10.375" customWidth="1"/>
    <col min="4863" max="4863" width="9" customWidth="1"/>
    <col min="4864" max="4869" width="7.875" customWidth="1"/>
    <col min="4870" max="4870" width="9.375" customWidth="1"/>
    <col min="4871" max="4871" width="8.25" customWidth="1"/>
    <col min="4872" max="4872" width="6.75" customWidth="1"/>
    <col min="4873" max="4873" width="8.375" customWidth="1"/>
    <col min="4874" max="4874" width="6.75" customWidth="1"/>
    <col min="4875" max="4875" width="6.5" customWidth="1"/>
    <col min="4876" max="4876" width="7.25" customWidth="1"/>
    <col min="5117" max="5117" width="4.625" customWidth="1"/>
    <col min="5118" max="5118" width="10.375" customWidth="1"/>
    <col min="5119" max="5119" width="9" customWidth="1"/>
    <col min="5120" max="5125" width="7.875" customWidth="1"/>
    <col min="5126" max="5126" width="9.375" customWidth="1"/>
    <col min="5127" max="5127" width="8.25" customWidth="1"/>
    <col min="5128" max="5128" width="6.75" customWidth="1"/>
    <col min="5129" max="5129" width="8.375" customWidth="1"/>
    <col min="5130" max="5130" width="6.75" customWidth="1"/>
    <col min="5131" max="5131" width="6.5" customWidth="1"/>
    <col min="5132" max="5132" width="7.25" customWidth="1"/>
    <col min="5373" max="5373" width="4.625" customWidth="1"/>
    <col min="5374" max="5374" width="10.375" customWidth="1"/>
    <col min="5375" max="5375" width="9" customWidth="1"/>
    <col min="5376" max="5381" width="7.875" customWidth="1"/>
    <col min="5382" max="5382" width="9.375" customWidth="1"/>
    <col min="5383" max="5383" width="8.25" customWidth="1"/>
    <col min="5384" max="5384" width="6.75" customWidth="1"/>
    <col min="5385" max="5385" width="8.375" customWidth="1"/>
    <col min="5386" max="5386" width="6.75" customWidth="1"/>
    <col min="5387" max="5387" width="6.5" customWidth="1"/>
    <col min="5388" max="5388" width="7.25" customWidth="1"/>
    <col min="5629" max="5629" width="4.625" customWidth="1"/>
    <col min="5630" max="5630" width="10.375" customWidth="1"/>
    <col min="5631" max="5631" width="9" customWidth="1"/>
    <col min="5632" max="5637" width="7.875" customWidth="1"/>
    <col min="5638" max="5638" width="9.375" customWidth="1"/>
    <col min="5639" max="5639" width="8.25" customWidth="1"/>
    <col min="5640" max="5640" width="6.75" customWidth="1"/>
    <col min="5641" max="5641" width="8.375" customWidth="1"/>
    <col min="5642" max="5642" width="6.75" customWidth="1"/>
    <col min="5643" max="5643" width="6.5" customWidth="1"/>
    <col min="5644" max="5644" width="7.25" customWidth="1"/>
    <col min="5885" max="5885" width="4.625" customWidth="1"/>
    <col min="5886" max="5886" width="10.375" customWidth="1"/>
    <col min="5887" max="5887" width="9" customWidth="1"/>
    <col min="5888" max="5893" width="7.875" customWidth="1"/>
    <col min="5894" max="5894" width="9.375" customWidth="1"/>
    <col min="5895" max="5895" width="8.25" customWidth="1"/>
    <col min="5896" max="5896" width="6.75" customWidth="1"/>
    <col min="5897" max="5897" width="8.375" customWidth="1"/>
    <col min="5898" max="5898" width="6.75" customWidth="1"/>
    <col min="5899" max="5899" width="6.5" customWidth="1"/>
    <col min="5900" max="5900" width="7.25" customWidth="1"/>
    <col min="6141" max="6141" width="4.625" customWidth="1"/>
    <col min="6142" max="6142" width="10.375" customWidth="1"/>
    <col min="6143" max="6143" width="9" customWidth="1"/>
    <col min="6144" max="6149" width="7.875" customWidth="1"/>
    <col min="6150" max="6150" width="9.375" customWidth="1"/>
    <col min="6151" max="6151" width="8.25" customWidth="1"/>
    <col min="6152" max="6152" width="6.75" customWidth="1"/>
    <col min="6153" max="6153" width="8.375" customWidth="1"/>
    <col min="6154" max="6154" width="6.75" customWidth="1"/>
    <col min="6155" max="6155" width="6.5" customWidth="1"/>
    <col min="6156" max="6156" width="7.25" customWidth="1"/>
    <col min="6397" max="6397" width="4.625" customWidth="1"/>
    <col min="6398" max="6398" width="10.375" customWidth="1"/>
    <col min="6399" max="6399" width="9" customWidth="1"/>
    <col min="6400" max="6405" width="7.875" customWidth="1"/>
    <col min="6406" max="6406" width="9.375" customWidth="1"/>
    <col min="6407" max="6407" width="8.25" customWidth="1"/>
    <col min="6408" max="6408" width="6.75" customWidth="1"/>
    <col min="6409" max="6409" width="8.375" customWidth="1"/>
    <col min="6410" max="6410" width="6.75" customWidth="1"/>
    <col min="6411" max="6411" width="6.5" customWidth="1"/>
    <col min="6412" max="6412" width="7.25" customWidth="1"/>
    <col min="6653" max="6653" width="4.625" customWidth="1"/>
    <col min="6654" max="6654" width="10.375" customWidth="1"/>
    <col min="6655" max="6655" width="9" customWidth="1"/>
    <col min="6656" max="6661" width="7.875" customWidth="1"/>
    <col min="6662" max="6662" width="9.375" customWidth="1"/>
    <col min="6663" max="6663" width="8.25" customWidth="1"/>
    <col min="6664" max="6664" width="6.75" customWidth="1"/>
    <col min="6665" max="6665" width="8.375" customWidth="1"/>
    <col min="6666" max="6666" width="6.75" customWidth="1"/>
    <col min="6667" max="6667" width="6.5" customWidth="1"/>
    <col min="6668" max="6668" width="7.25" customWidth="1"/>
    <col min="6909" max="6909" width="4.625" customWidth="1"/>
    <col min="6910" max="6910" width="10.375" customWidth="1"/>
    <col min="6911" max="6911" width="9" customWidth="1"/>
    <col min="6912" max="6917" width="7.875" customWidth="1"/>
    <col min="6918" max="6918" width="9.375" customWidth="1"/>
    <col min="6919" max="6919" width="8.25" customWidth="1"/>
    <col min="6920" max="6920" width="6.75" customWidth="1"/>
    <col min="6921" max="6921" width="8.375" customWidth="1"/>
    <col min="6922" max="6922" width="6.75" customWidth="1"/>
    <col min="6923" max="6923" width="6.5" customWidth="1"/>
    <col min="6924" max="6924" width="7.25" customWidth="1"/>
    <col min="7165" max="7165" width="4.625" customWidth="1"/>
    <col min="7166" max="7166" width="10.375" customWidth="1"/>
    <col min="7167" max="7167" width="9" customWidth="1"/>
    <col min="7168" max="7173" width="7.875" customWidth="1"/>
    <col min="7174" max="7174" width="9.375" customWidth="1"/>
    <col min="7175" max="7175" width="8.25" customWidth="1"/>
    <col min="7176" max="7176" width="6.75" customWidth="1"/>
    <col min="7177" max="7177" width="8.375" customWidth="1"/>
    <col min="7178" max="7178" width="6.75" customWidth="1"/>
    <col min="7179" max="7179" width="6.5" customWidth="1"/>
    <col min="7180" max="7180" width="7.25" customWidth="1"/>
    <col min="7421" max="7421" width="4.625" customWidth="1"/>
    <col min="7422" max="7422" width="10.375" customWidth="1"/>
    <col min="7423" max="7423" width="9" customWidth="1"/>
    <col min="7424" max="7429" width="7.875" customWidth="1"/>
    <col min="7430" max="7430" width="9.375" customWidth="1"/>
    <col min="7431" max="7431" width="8.25" customWidth="1"/>
    <col min="7432" max="7432" width="6.75" customWidth="1"/>
    <col min="7433" max="7433" width="8.375" customWidth="1"/>
    <col min="7434" max="7434" width="6.75" customWidth="1"/>
    <col min="7435" max="7435" width="6.5" customWidth="1"/>
    <col min="7436" max="7436" width="7.25" customWidth="1"/>
    <col min="7677" max="7677" width="4.625" customWidth="1"/>
    <col min="7678" max="7678" width="10.375" customWidth="1"/>
    <col min="7679" max="7679" width="9" customWidth="1"/>
    <col min="7680" max="7685" width="7.875" customWidth="1"/>
    <col min="7686" max="7686" width="9.375" customWidth="1"/>
    <col min="7687" max="7687" width="8.25" customWidth="1"/>
    <col min="7688" max="7688" width="6.75" customWidth="1"/>
    <col min="7689" max="7689" width="8.375" customWidth="1"/>
    <col min="7690" max="7690" width="6.75" customWidth="1"/>
    <col min="7691" max="7691" width="6.5" customWidth="1"/>
    <col min="7692" max="7692" width="7.25" customWidth="1"/>
    <col min="7933" max="7933" width="4.625" customWidth="1"/>
    <col min="7934" max="7934" width="10.375" customWidth="1"/>
    <col min="7935" max="7935" width="9" customWidth="1"/>
    <col min="7936" max="7941" width="7.875" customWidth="1"/>
    <col min="7942" max="7942" width="9.375" customWidth="1"/>
    <col min="7943" max="7943" width="8.25" customWidth="1"/>
    <col min="7944" max="7944" width="6.75" customWidth="1"/>
    <col min="7945" max="7945" width="8.375" customWidth="1"/>
    <col min="7946" max="7946" width="6.75" customWidth="1"/>
    <col min="7947" max="7947" width="6.5" customWidth="1"/>
    <col min="7948" max="7948" width="7.25" customWidth="1"/>
    <col min="8189" max="8189" width="4.625" customWidth="1"/>
    <col min="8190" max="8190" width="10.375" customWidth="1"/>
    <col min="8191" max="8191" width="9" customWidth="1"/>
    <col min="8192" max="8197" width="7.875" customWidth="1"/>
    <col min="8198" max="8198" width="9.375" customWidth="1"/>
    <col min="8199" max="8199" width="8.25" customWidth="1"/>
    <col min="8200" max="8200" width="6.75" customWidth="1"/>
    <col min="8201" max="8201" width="8.375" customWidth="1"/>
    <col min="8202" max="8202" width="6.75" customWidth="1"/>
    <col min="8203" max="8203" width="6.5" customWidth="1"/>
    <col min="8204" max="8204" width="7.25" customWidth="1"/>
    <col min="8445" max="8445" width="4.625" customWidth="1"/>
    <col min="8446" max="8446" width="10.375" customWidth="1"/>
    <col min="8447" max="8447" width="9" customWidth="1"/>
    <col min="8448" max="8453" width="7.875" customWidth="1"/>
    <col min="8454" max="8454" width="9.375" customWidth="1"/>
    <col min="8455" max="8455" width="8.25" customWidth="1"/>
    <col min="8456" max="8456" width="6.75" customWidth="1"/>
    <col min="8457" max="8457" width="8.375" customWidth="1"/>
    <col min="8458" max="8458" width="6.75" customWidth="1"/>
    <col min="8459" max="8459" width="6.5" customWidth="1"/>
    <col min="8460" max="8460" width="7.25" customWidth="1"/>
    <col min="8701" max="8701" width="4.625" customWidth="1"/>
    <col min="8702" max="8702" width="10.375" customWidth="1"/>
    <col min="8703" max="8703" width="9" customWidth="1"/>
    <col min="8704" max="8709" width="7.875" customWidth="1"/>
    <col min="8710" max="8710" width="9.375" customWidth="1"/>
    <col min="8711" max="8711" width="8.25" customWidth="1"/>
    <col min="8712" max="8712" width="6.75" customWidth="1"/>
    <col min="8713" max="8713" width="8.375" customWidth="1"/>
    <col min="8714" max="8714" width="6.75" customWidth="1"/>
    <col min="8715" max="8715" width="6.5" customWidth="1"/>
    <col min="8716" max="8716" width="7.25" customWidth="1"/>
    <col min="8957" max="8957" width="4.625" customWidth="1"/>
    <col min="8958" max="8958" width="10.375" customWidth="1"/>
    <col min="8959" max="8959" width="9" customWidth="1"/>
    <col min="8960" max="8965" width="7.875" customWidth="1"/>
    <col min="8966" max="8966" width="9.375" customWidth="1"/>
    <col min="8967" max="8967" width="8.25" customWidth="1"/>
    <col min="8968" max="8968" width="6.75" customWidth="1"/>
    <col min="8969" max="8969" width="8.375" customWidth="1"/>
    <col min="8970" max="8970" width="6.75" customWidth="1"/>
    <col min="8971" max="8971" width="6.5" customWidth="1"/>
    <col min="8972" max="8972" width="7.25" customWidth="1"/>
    <col min="9213" max="9213" width="4.625" customWidth="1"/>
    <col min="9214" max="9214" width="10.375" customWidth="1"/>
    <col min="9215" max="9215" width="9" customWidth="1"/>
    <col min="9216" max="9221" width="7.875" customWidth="1"/>
    <col min="9222" max="9222" width="9.375" customWidth="1"/>
    <col min="9223" max="9223" width="8.25" customWidth="1"/>
    <col min="9224" max="9224" width="6.75" customWidth="1"/>
    <col min="9225" max="9225" width="8.375" customWidth="1"/>
    <col min="9226" max="9226" width="6.75" customWidth="1"/>
    <col min="9227" max="9227" width="6.5" customWidth="1"/>
    <col min="9228" max="9228" width="7.25" customWidth="1"/>
    <col min="9469" max="9469" width="4.625" customWidth="1"/>
    <col min="9470" max="9470" width="10.375" customWidth="1"/>
    <col min="9471" max="9471" width="9" customWidth="1"/>
    <col min="9472" max="9477" width="7.875" customWidth="1"/>
    <col min="9478" max="9478" width="9.375" customWidth="1"/>
    <col min="9479" max="9479" width="8.25" customWidth="1"/>
    <col min="9480" max="9480" width="6.75" customWidth="1"/>
    <col min="9481" max="9481" width="8.375" customWidth="1"/>
    <col min="9482" max="9482" width="6.75" customWidth="1"/>
    <col min="9483" max="9483" width="6.5" customWidth="1"/>
    <col min="9484" max="9484" width="7.25" customWidth="1"/>
    <col min="9725" max="9725" width="4.625" customWidth="1"/>
    <col min="9726" max="9726" width="10.375" customWidth="1"/>
    <col min="9727" max="9727" width="9" customWidth="1"/>
    <col min="9728" max="9733" width="7.875" customWidth="1"/>
    <col min="9734" max="9734" width="9.375" customWidth="1"/>
    <col min="9735" max="9735" width="8.25" customWidth="1"/>
    <col min="9736" max="9736" width="6.75" customWidth="1"/>
    <col min="9737" max="9737" width="8.375" customWidth="1"/>
    <col min="9738" max="9738" width="6.75" customWidth="1"/>
    <col min="9739" max="9739" width="6.5" customWidth="1"/>
    <col min="9740" max="9740" width="7.25" customWidth="1"/>
    <col min="9981" max="9981" width="4.625" customWidth="1"/>
    <col min="9982" max="9982" width="10.375" customWidth="1"/>
    <col min="9983" max="9983" width="9" customWidth="1"/>
    <col min="9984" max="9989" width="7.875" customWidth="1"/>
    <col min="9990" max="9990" width="9.375" customWidth="1"/>
    <col min="9991" max="9991" width="8.25" customWidth="1"/>
    <col min="9992" max="9992" width="6.75" customWidth="1"/>
    <col min="9993" max="9993" width="8.375" customWidth="1"/>
    <col min="9994" max="9994" width="6.75" customWidth="1"/>
    <col min="9995" max="9995" width="6.5" customWidth="1"/>
    <col min="9996" max="9996" width="7.25" customWidth="1"/>
    <col min="10237" max="10237" width="4.625" customWidth="1"/>
    <col min="10238" max="10238" width="10.375" customWidth="1"/>
    <col min="10239" max="10239" width="9" customWidth="1"/>
    <col min="10240" max="10245" width="7.875" customWidth="1"/>
    <col min="10246" max="10246" width="9.375" customWidth="1"/>
    <col min="10247" max="10247" width="8.25" customWidth="1"/>
    <col min="10248" max="10248" width="6.75" customWidth="1"/>
    <col min="10249" max="10249" width="8.375" customWidth="1"/>
    <col min="10250" max="10250" width="6.75" customWidth="1"/>
    <col min="10251" max="10251" width="6.5" customWidth="1"/>
    <col min="10252" max="10252" width="7.25" customWidth="1"/>
    <col min="10493" max="10493" width="4.625" customWidth="1"/>
    <col min="10494" max="10494" width="10.375" customWidth="1"/>
    <col min="10495" max="10495" width="9" customWidth="1"/>
    <col min="10496" max="10501" width="7.875" customWidth="1"/>
    <col min="10502" max="10502" width="9.375" customWidth="1"/>
    <col min="10503" max="10503" width="8.25" customWidth="1"/>
    <col min="10504" max="10504" width="6.75" customWidth="1"/>
    <col min="10505" max="10505" width="8.375" customWidth="1"/>
    <col min="10506" max="10506" width="6.75" customWidth="1"/>
    <col min="10507" max="10507" width="6.5" customWidth="1"/>
    <col min="10508" max="10508" width="7.25" customWidth="1"/>
    <col min="10749" max="10749" width="4.625" customWidth="1"/>
    <col min="10750" max="10750" width="10.375" customWidth="1"/>
    <col min="10751" max="10751" width="9" customWidth="1"/>
    <col min="10752" max="10757" width="7.875" customWidth="1"/>
    <col min="10758" max="10758" width="9.375" customWidth="1"/>
    <col min="10759" max="10759" width="8.25" customWidth="1"/>
    <col min="10760" max="10760" width="6.75" customWidth="1"/>
    <col min="10761" max="10761" width="8.375" customWidth="1"/>
    <col min="10762" max="10762" width="6.75" customWidth="1"/>
    <col min="10763" max="10763" width="6.5" customWidth="1"/>
    <col min="10764" max="10764" width="7.25" customWidth="1"/>
    <col min="11005" max="11005" width="4.625" customWidth="1"/>
    <col min="11006" max="11006" width="10.375" customWidth="1"/>
    <col min="11007" max="11007" width="9" customWidth="1"/>
    <col min="11008" max="11013" width="7.875" customWidth="1"/>
    <col min="11014" max="11014" width="9.375" customWidth="1"/>
    <col min="11015" max="11015" width="8.25" customWidth="1"/>
    <col min="11016" max="11016" width="6.75" customWidth="1"/>
    <col min="11017" max="11017" width="8.375" customWidth="1"/>
    <col min="11018" max="11018" width="6.75" customWidth="1"/>
    <col min="11019" max="11019" width="6.5" customWidth="1"/>
    <col min="11020" max="11020" width="7.25" customWidth="1"/>
    <col min="11261" max="11261" width="4.625" customWidth="1"/>
    <col min="11262" max="11262" width="10.375" customWidth="1"/>
    <col min="11263" max="11263" width="9" customWidth="1"/>
    <col min="11264" max="11269" width="7.875" customWidth="1"/>
    <col min="11270" max="11270" width="9.375" customWidth="1"/>
    <col min="11271" max="11271" width="8.25" customWidth="1"/>
    <col min="11272" max="11272" width="6.75" customWidth="1"/>
    <col min="11273" max="11273" width="8.375" customWidth="1"/>
    <col min="11274" max="11274" width="6.75" customWidth="1"/>
    <col min="11275" max="11275" width="6.5" customWidth="1"/>
    <col min="11276" max="11276" width="7.25" customWidth="1"/>
    <col min="11517" max="11517" width="4.625" customWidth="1"/>
    <col min="11518" max="11518" width="10.375" customWidth="1"/>
    <col min="11519" max="11519" width="9" customWidth="1"/>
    <col min="11520" max="11525" width="7.875" customWidth="1"/>
    <col min="11526" max="11526" width="9.375" customWidth="1"/>
    <col min="11527" max="11527" width="8.25" customWidth="1"/>
    <col min="11528" max="11528" width="6.75" customWidth="1"/>
    <col min="11529" max="11529" width="8.375" customWidth="1"/>
    <col min="11530" max="11530" width="6.75" customWidth="1"/>
    <col min="11531" max="11531" width="6.5" customWidth="1"/>
    <col min="11532" max="11532" width="7.25" customWidth="1"/>
    <col min="11773" max="11773" width="4.625" customWidth="1"/>
    <col min="11774" max="11774" width="10.375" customWidth="1"/>
    <col min="11775" max="11775" width="9" customWidth="1"/>
    <col min="11776" max="11781" width="7.875" customWidth="1"/>
    <col min="11782" max="11782" width="9.375" customWidth="1"/>
    <col min="11783" max="11783" width="8.25" customWidth="1"/>
    <col min="11784" max="11784" width="6.75" customWidth="1"/>
    <col min="11785" max="11785" width="8.375" customWidth="1"/>
    <col min="11786" max="11786" width="6.75" customWidth="1"/>
    <col min="11787" max="11787" width="6.5" customWidth="1"/>
    <col min="11788" max="11788" width="7.25" customWidth="1"/>
    <col min="12029" max="12029" width="4.625" customWidth="1"/>
    <col min="12030" max="12030" width="10.375" customWidth="1"/>
    <col min="12031" max="12031" width="9" customWidth="1"/>
    <col min="12032" max="12037" width="7.875" customWidth="1"/>
    <col min="12038" max="12038" width="9.375" customWidth="1"/>
    <col min="12039" max="12039" width="8.25" customWidth="1"/>
    <col min="12040" max="12040" width="6.75" customWidth="1"/>
    <col min="12041" max="12041" width="8.375" customWidth="1"/>
    <col min="12042" max="12042" width="6.75" customWidth="1"/>
    <col min="12043" max="12043" width="6.5" customWidth="1"/>
    <col min="12044" max="12044" width="7.25" customWidth="1"/>
    <col min="12285" max="12285" width="4.625" customWidth="1"/>
    <col min="12286" max="12286" width="10.375" customWidth="1"/>
    <col min="12287" max="12287" width="9" customWidth="1"/>
    <col min="12288" max="12293" width="7.875" customWidth="1"/>
    <col min="12294" max="12294" width="9.375" customWidth="1"/>
    <col min="12295" max="12295" width="8.25" customWidth="1"/>
    <col min="12296" max="12296" width="6.75" customWidth="1"/>
    <col min="12297" max="12297" width="8.375" customWidth="1"/>
    <col min="12298" max="12298" width="6.75" customWidth="1"/>
    <col min="12299" max="12299" width="6.5" customWidth="1"/>
    <col min="12300" max="12300" width="7.25" customWidth="1"/>
    <col min="12541" max="12541" width="4.625" customWidth="1"/>
    <col min="12542" max="12542" width="10.375" customWidth="1"/>
    <col min="12543" max="12543" width="9" customWidth="1"/>
    <col min="12544" max="12549" width="7.875" customWidth="1"/>
    <col min="12550" max="12550" width="9.375" customWidth="1"/>
    <col min="12551" max="12551" width="8.25" customWidth="1"/>
    <col min="12552" max="12552" width="6.75" customWidth="1"/>
    <col min="12553" max="12553" width="8.375" customWidth="1"/>
    <col min="12554" max="12554" width="6.75" customWidth="1"/>
    <col min="12555" max="12555" width="6.5" customWidth="1"/>
    <col min="12556" max="12556" width="7.25" customWidth="1"/>
    <col min="12797" max="12797" width="4.625" customWidth="1"/>
    <col min="12798" max="12798" width="10.375" customWidth="1"/>
    <col min="12799" max="12799" width="9" customWidth="1"/>
    <col min="12800" max="12805" width="7.875" customWidth="1"/>
    <col min="12806" max="12806" width="9.375" customWidth="1"/>
    <col min="12807" max="12807" width="8.25" customWidth="1"/>
    <col min="12808" max="12808" width="6.75" customWidth="1"/>
    <col min="12809" max="12809" width="8.375" customWidth="1"/>
    <col min="12810" max="12810" width="6.75" customWidth="1"/>
    <col min="12811" max="12811" width="6.5" customWidth="1"/>
    <col min="12812" max="12812" width="7.25" customWidth="1"/>
    <col min="13053" max="13053" width="4.625" customWidth="1"/>
    <col min="13054" max="13054" width="10.375" customWidth="1"/>
    <col min="13055" max="13055" width="9" customWidth="1"/>
    <col min="13056" max="13061" width="7.875" customWidth="1"/>
    <col min="13062" max="13062" width="9.375" customWidth="1"/>
    <col min="13063" max="13063" width="8.25" customWidth="1"/>
    <col min="13064" max="13064" width="6.75" customWidth="1"/>
    <col min="13065" max="13065" width="8.375" customWidth="1"/>
    <col min="13066" max="13066" width="6.75" customWidth="1"/>
    <col min="13067" max="13067" width="6.5" customWidth="1"/>
    <col min="13068" max="13068" width="7.25" customWidth="1"/>
    <col min="13309" max="13309" width="4.625" customWidth="1"/>
    <col min="13310" max="13310" width="10.375" customWidth="1"/>
    <col min="13311" max="13311" width="9" customWidth="1"/>
    <col min="13312" max="13317" width="7.875" customWidth="1"/>
    <col min="13318" max="13318" width="9.375" customWidth="1"/>
    <col min="13319" max="13319" width="8.25" customWidth="1"/>
    <col min="13320" max="13320" width="6.75" customWidth="1"/>
    <col min="13321" max="13321" width="8.375" customWidth="1"/>
    <col min="13322" max="13322" width="6.75" customWidth="1"/>
    <col min="13323" max="13323" width="6.5" customWidth="1"/>
    <col min="13324" max="13324" width="7.25" customWidth="1"/>
    <col min="13565" max="13565" width="4.625" customWidth="1"/>
    <col min="13566" max="13566" width="10.375" customWidth="1"/>
    <col min="13567" max="13567" width="9" customWidth="1"/>
    <col min="13568" max="13573" width="7.875" customWidth="1"/>
    <col min="13574" max="13574" width="9.375" customWidth="1"/>
    <col min="13575" max="13575" width="8.25" customWidth="1"/>
    <col min="13576" max="13576" width="6.75" customWidth="1"/>
    <col min="13577" max="13577" width="8.375" customWidth="1"/>
    <col min="13578" max="13578" width="6.75" customWidth="1"/>
    <col min="13579" max="13579" width="6.5" customWidth="1"/>
    <col min="13580" max="13580" width="7.25" customWidth="1"/>
    <col min="13821" max="13821" width="4.625" customWidth="1"/>
    <col min="13822" max="13822" width="10.375" customWidth="1"/>
    <col min="13823" max="13823" width="9" customWidth="1"/>
    <col min="13824" max="13829" width="7.875" customWidth="1"/>
    <col min="13830" max="13830" width="9.375" customWidth="1"/>
    <col min="13831" max="13831" width="8.25" customWidth="1"/>
    <col min="13832" max="13832" width="6.75" customWidth="1"/>
    <col min="13833" max="13833" width="8.375" customWidth="1"/>
    <col min="13834" max="13834" width="6.75" customWidth="1"/>
    <col min="13835" max="13835" width="6.5" customWidth="1"/>
    <col min="13836" max="13836" width="7.25" customWidth="1"/>
    <col min="14077" max="14077" width="4.625" customWidth="1"/>
    <col min="14078" max="14078" width="10.375" customWidth="1"/>
    <col min="14079" max="14079" width="9" customWidth="1"/>
    <col min="14080" max="14085" width="7.875" customWidth="1"/>
    <col min="14086" max="14086" width="9.375" customWidth="1"/>
    <col min="14087" max="14087" width="8.25" customWidth="1"/>
    <col min="14088" max="14088" width="6.75" customWidth="1"/>
    <col min="14089" max="14089" width="8.375" customWidth="1"/>
    <col min="14090" max="14090" width="6.75" customWidth="1"/>
    <col min="14091" max="14091" width="6.5" customWidth="1"/>
    <col min="14092" max="14092" width="7.25" customWidth="1"/>
    <col min="14333" max="14333" width="4.625" customWidth="1"/>
    <col min="14334" max="14334" width="10.375" customWidth="1"/>
    <col min="14335" max="14335" width="9" customWidth="1"/>
    <col min="14336" max="14341" width="7.875" customWidth="1"/>
    <col min="14342" max="14342" width="9.375" customWidth="1"/>
    <col min="14343" max="14343" width="8.25" customWidth="1"/>
    <col min="14344" max="14344" width="6.75" customWidth="1"/>
    <col min="14345" max="14345" width="8.375" customWidth="1"/>
    <col min="14346" max="14346" width="6.75" customWidth="1"/>
    <col min="14347" max="14347" width="6.5" customWidth="1"/>
    <col min="14348" max="14348" width="7.25" customWidth="1"/>
    <col min="14589" max="14589" width="4.625" customWidth="1"/>
    <col min="14590" max="14590" width="10.375" customWidth="1"/>
    <col min="14591" max="14591" width="9" customWidth="1"/>
    <col min="14592" max="14597" width="7.875" customWidth="1"/>
    <col min="14598" max="14598" width="9.375" customWidth="1"/>
    <col min="14599" max="14599" width="8.25" customWidth="1"/>
    <col min="14600" max="14600" width="6.75" customWidth="1"/>
    <col min="14601" max="14601" width="8.375" customWidth="1"/>
    <col min="14602" max="14602" width="6.75" customWidth="1"/>
    <col min="14603" max="14603" width="6.5" customWidth="1"/>
    <col min="14604" max="14604" width="7.25" customWidth="1"/>
    <col min="14845" max="14845" width="4.625" customWidth="1"/>
    <col min="14846" max="14846" width="10.375" customWidth="1"/>
    <col min="14847" max="14847" width="9" customWidth="1"/>
    <col min="14848" max="14853" width="7.875" customWidth="1"/>
    <col min="14854" max="14854" width="9.375" customWidth="1"/>
    <col min="14855" max="14855" width="8.25" customWidth="1"/>
    <col min="14856" max="14856" width="6.75" customWidth="1"/>
    <col min="14857" max="14857" width="8.375" customWidth="1"/>
    <col min="14858" max="14858" width="6.75" customWidth="1"/>
    <col min="14859" max="14859" width="6.5" customWidth="1"/>
    <col min="14860" max="14860" width="7.25" customWidth="1"/>
    <col min="15101" max="15101" width="4.625" customWidth="1"/>
    <col min="15102" max="15102" width="10.375" customWidth="1"/>
    <col min="15103" max="15103" width="9" customWidth="1"/>
    <col min="15104" max="15109" width="7.875" customWidth="1"/>
    <col min="15110" max="15110" width="9.375" customWidth="1"/>
    <col min="15111" max="15111" width="8.25" customWidth="1"/>
    <col min="15112" max="15112" width="6.75" customWidth="1"/>
    <col min="15113" max="15113" width="8.375" customWidth="1"/>
    <col min="15114" max="15114" width="6.75" customWidth="1"/>
    <col min="15115" max="15115" width="6.5" customWidth="1"/>
    <col min="15116" max="15116" width="7.25" customWidth="1"/>
    <col min="15357" max="15357" width="4.625" customWidth="1"/>
    <col min="15358" max="15358" width="10.375" customWidth="1"/>
    <col min="15359" max="15359" width="9" customWidth="1"/>
    <col min="15360" max="15365" width="7.875" customWidth="1"/>
    <col min="15366" max="15366" width="9.375" customWidth="1"/>
    <col min="15367" max="15367" width="8.25" customWidth="1"/>
    <col min="15368" max="15368" width="6.75" customWidth="1"/>
    <col min="15369" max="15369" width="8.375" customWidth="1"/>
    <col min="15370" max="15370" width="6.75" customWidth="1"/>
    <col min="15371" max="15371" width="6.5" customWidth="1"/>
    <col min="15372" max="15372" width="7.25" customWidth="1"/>
    <col min="15613" max="15613" width="4.625" customWidth="1"/>
    <col min="15614" max="15614" width="10.375" customWidth="1"/>
    <col min="15615" max="15615" width="9" customWidth="1"/>
    <col min="15616" max="15621" width="7.875" customWidth="1"/>
    <col min="15622" max="15622" width="9.375" customWidth="1"/>
    <col min="15623" max="15623" width="8.25" customWidth="1"/>
    <col min="15624" max="15624" width="6.75" customWidth="1"/>
    <col min="15625" max="15625" width="8.375" customWidth="1"/>
    <col min="15626" max="15626" width="6.75" customWidth="1"/>
    <col min="15627" max="15627" width="6.5" customWidth="1"/>
    <col min="15628" max="15628" width="7.25" customWidth="1"/>
    <col min="15869" max="15869" width="4.625" customWidth="1"/>
    <col min="15870" max="15870" width="10.375" customWidth="1"/>
    <col min="15871" max="15871" width="9" customWidth="1"/>
    <col min="15872" max="15877" width="7.875" customWidth="1"/>
    <col min="15878" max="15878" width="9.375" customWidth="1"/>
    <col min="15879" max="15879" width="8.25" customWidth="1"/>
    <col min="15880" max="15880" width="6.75" customWidth="1"/>
    <col min="15881" max="15881" width="8.375" customWidth="1"/>
    <col min="15882" max="15882" width="6.75" customWidth="1"/>
    <col min="15883" max="15883" width="6.5" customWidth="1"/>
    <col min="15884" max="15884" width="7.25" customWidth="1"/>
    <col min="16125" max="16125" width="4.625" customWidth="1"/>
    <col min="16126" max="16126" width="10.375" customWidth="1"/>
    <col min="16127" max="16127" width="9" customWidth="1"/>
    <col min="16128" max="16133" width="7.875" customWidth="1"/>
    <col min="16134" max="16134" width="9.375" customWidth="1"/>
    <col min="16135" max="16135" width="8.25" customWidth="1"/>
    <col min="16136" max="16136" width="6.75" customWidth="1"/>
    <col min="16137" max="16137" width="8.375" customWidth="1"/>
    <col min="16138" max="16138" width="6.75" customWidth="1"/>
    <col min="16139" max="16139" width="6.5" customWidth="1"/>
    <col min="16140" max="16140" width="7.25" customWidth="1"/>
  </cols>
  <sheetData>
    <row r="1" ht="19.5" spans="1:22">
      <c r="A1" s="88" t="s">
        <v>1627</v>
      </c>
      <c r="B1" s="88"/>
      <c r="C1" s="88"/>
      <c r="D1" s="88"/>
      <c r="E1" s="88"/>
      <c r="F1" s="88"/>
      <c r="G1" s="88"/>
      <c r="H1" s="88"/>
      <c r="I1" s="88"/>
      <c r="J1" s="88"/>
      <c r="K1" s="88"/>
      <c r="L1" s="88"/>
      <c r="M1" s="88"/>
      <c r="N1" s="88"/>
      <c r="O1" s="88"/>
      <c r="P1" s="88"/>
      <c r="Q1" s="88"/>
      <c r="R1" s="121"/>
      <c r="S1" s="121"/>
      <c r="T1" s="121"/>
      <c r="U1" s="121"/>
      <c r="V1" s="121"/>
    </row>
    <row r="2" s="86" customFormat="1" ht="58.5" customHeight="1" spans="1:27">
      <c r="A2" s="43" t="s">
        <v>1628</v>
      </c>
      <c r="B2" s="43" t="s">
        <v>4</v>
      </c>
      <c r="C2" s="43" t="s">
        <v>1629</v>
      </c>
      <c r="D2" s="89" t="s">
        <v>1630</v>
      </c>
      <c r="E2" s="89" t="s">
        <v>1631</v>
      </c>
      <c r="F2" s="89" t="s">
        <v>1632</v>
      </c>
      <c r="G2" s="89" t="s">
        <v>1633</v>
      </c>
      <c r="H2" s="43" t="s">
        <v>1634</v>
      </c>
      <c r="I2" s="110" t="s">
        <v>1635</v>
      </c>
      <c r="J2" s="110" t="s">
        <v>1636</v>
      </c>
      <c r="K2" s="110" t="s">
        <v>15</v>
      </c>
      <c r="L2" s="110" t="s">
        <v>16</v>
      </c>
      <c r="M2" s="110" t="s">
        <v>17</v>
      </c>
      <c r="N2" s="110" t="s">
        <v>18</v>
      </c>
      <c r="O2" s="110" t="s">
        <v>21</v>
      </c>
      <c r="P2" s="119" t="s">
        <v>1637</v>
      </c>
      <c r="Q2" s="122" t="s">
        <v>1638</v>
      </c>
      <c r="R2" s="122" t="s">
        <v>1639</v>
      </c>
      <c r="S2" s="13" t="s">
        <v>24</v>
      </c>
      <c r="T2" s="123" t="s">
        <v>29</v>
      </c>
      <c r="U2" s="127" t="s">
        <v>31</v>
      </c>
      <c r="V2" s="21" t="s">
        <v>30</v>
      </c>
      <c r="W2" s="128" t="s">
        <v>32</v>
      </c>
      <c r="X2" s="129" t="s">
        <v>33</v>
      </c>
      <c r="Y2" s="137" t="s">
        <v>34</v>
      </c>
      <c r="Z2" s="138" t="s">
        <v>1640</v>
      </c>
      <c r="AA2" s="139" t="s">
        <v>36</v>
      </c>
    </row>
    <row r="3" ht="18" customHeight="1" spans="1:27">
      <c r="A3" s="90">
        <v>1</v>
      </c>
      <c r="B3" s="90" t="s">
        <v>1641</v>
      </c>
      <c r="C3" s="91">
        <f>中学!G4</f>
        <v>37</v>
      </c>
      <c r="D3" s="91">
        <f>中学!H4</f>
        <v>1389412.99</v>
      </c>
      <c r="E3" s="91">
        <f>中学!I4</f>
        <v>588829.68</v>
      </c>
      <c r="F3" s="91">
        <f>中学!J4</f>
        <v>19577</v>
      </c>
      <c r="G3" s="91">
        <f>中学!K4</f>
        <v>3536</v>
      </c>
      <c r="H3" s="91">
        <f>中学!L4</f>
        <v>88</v>
      </c>
      <c r="I3" s="113">
        <f>中学!M4</f>
        <v>12679936.14</v>
      </c>
      <c r="J3" s="91">
        <f>中学!N4</f>
        <v>1005917.25</v>
      </c>
      <c r="K3" s="91">
        <f>中学!O4</f>
        <v>105743</v>
      </c>
      <c r="L3" s="91">
        <f>中学!P4</f>
        <v>76737</v>
      </c>
      <c r="M3" s="91">
        <f>中学!Q4</f>
        <v>34347.24</v>
      </c>
      <c r="N3" s="91">
        <f>中学!R4</f>
        <v>42605.4</v>
      </c>
      <c r="O3" s="91">
        <f>中学!S4</f>
        <v>113.75</v>
      </c>
      <c r="P3" s="113">
        <f>中学!T4</f>
        <v>17</v>
      </c>
      <c r="Q3" s="113">
        <f>中学!U4</f>
        <v>18120</v>
      </c>
      <c r="R3" s="113">
        <f>中学!V4</f>
        <v>152503.24</v>
      </c>
      <c r="S3" s="124">
        <f>I3*0.000288+K3*0.00129971+L3*0.001074122+M3*0.001253106+N3*0.0017143+O3</f>
        <v>4101.51091251144</v>
      </c>
      <c r="T3" s="113">
        <f>中学!X4</f>
        <v>4344.021211</v>
      </c>
      <c r="U3" s="124">
        <f>中学!Y4</f>
        <v>-5.58262233790368</v>
      </c>
      <c r="V3" s="91">
        <f>中学!Z4</f>
        <v>938266</v>
      </c>
      <c r="W3" s="124">
        <f>中学!AA4</f>
        <v>7.21024208486719</v>
      </c>
      <c r="X3" s="130">
        <f>中学!AB4</f>
        <v>647.695568268887</v>
      </c>
      <c r="Y3" s="130">
        <f>中学!AC4</f>
        <v>51.3826045870154</v>
      </c>
      <c r="Z3" s="140">
        <f>中学!AD4</f>
        <v>6.96553018949629</v>
      </c>
      <c r="AA3" s="140">
        <f>中学!AE4</f>
        <v>209.5066104363</v>
      </c>
    </row>
    <row r="4" ht="18" customHeight="1" spans="1:27">
      <c r="A4" s="90">
        <v>2</v>
      </c>
      <c r="B4" s="90" t="s">
        <v>1642</v>
      </c>
      <c r="C4" s="90">
        <f>小学!E4</f>
        <v>31</v>
      </c>
      <c r="D4" s="90">
        <f>小学!F4</f>
        <v>619727.7</v>
      </c>
      <c r="E4" s="90">
        <f>小学!G4</f>
        <v>233513.73</v>
      </c>
      <c r="F4" s="90">
        <f>小学!H4</f>
        <v>15517</v>
      </c>
      <c r="G4" s="90">
        <f>小学!I4</f>
        <v>2263</v>
      </c>
      <c r="H4" s="90">
        <f>小学!J4</f>
        <v>41</v>
      </c>
      <c r="I4" s="90">
        <f>小学!K4</f>
        <v>4315230.38</v>
      </c>
      <c r="J4" s="90">
        <f>小学!L4</f>
        <v>304044.84</v>
      </c>
      <c r="K4" s="90">
        <f>小学!M4</f>
        <v>62915</v>
      </c>
      <c r="L4" s="90">
        <f>小学!N4</f>
        <v>34130.64</v>
      </c>
      <c r="M4" s="90">
        <f>小学!O4</f>
        <v>39789.1</v>
      </c>
      <c r="N4" s="90">
        <f>小学!P4</f>
        <v>12795.78</v>
      </c>
      <c r="O4" s="90">
        <f>小学!Q4</f>
        <v>60.97</v>
      </c>
      <c r="P4" s="90">
        <f>小学!R4</f>
        <v>2</v>
      </c>
      <c r="Q4" s="90">
        <f>小学!S4</f>
        <v>0</v>
      </c>
      <c r="R4" s="90">
        <f>小学!T4</f>
        <v>0</v>
      </c>
      <c r="S4" s="124">
        <f t="shared" ref="S4:S7" si="0">I4*0.000288+K4*0.00129971+L4*0.001074122+M4*0.001253106+N4*0.0017143+O4</f>
        <v>1493.98384098668</v>
      </c>
      <c r="T4" s="113">
        <f>小学!V4</f>
        <v>1531.703264</v>
      </c>
      <c r="U4" s="131">
        <f>小学!W4</f>
        <v>-2.46258031172543</v>
      </c>
      <c r="V4" s="90">
        <f>小学!X4</f>
        <v>305960</v>
      </c>
      <c r="W4" s="131">
        <f>小学!Y4</f>
        <v>-0.625951104719563</v>
      </c>
      <c r="X4" s="132">
        <f>小学!Z4</f>
        <v>278.096950441451</v>
      </c>
      <c r="Y4" s="132">
        <f>小学!AA4</f>
        <v>19.5943056003093</v>
      </c>
      <c r="Z4" s="140">
        <f>小学!AB4</f>
        <v>6.39784153585607</v>
      </c>
      <c r="AA4" s="140">
        <f>小学!AC4</f>
        <v>96.2804563373513</v>
      </c>
    </row>
    <row r="5" ht="18" customHeight="1" spans="1:27">
      <c r="A5" s="90">
        <v>3</v>
      </c>
      <c r="B5" s="90" t="s">
        <v>1643</v>
      </c>
      <c r="C5" s="90">
        <f>幼儿园!E4</f>
        <v>41</v>
      </c>
      <c r="D5" s="90">
        <f>幼儿园!F4</f>
        <v>301701.6</v>
      </c>
      <c r="E5" s="90">
        <f>幼儿园!G4</f>
        <v>199836.14</v>
      </c>
      <c r="F5" s="90">
        <f>幼儿园!H4</f>
        <v>8876</v>
      </c>
      <c r="G5" s="90">
        <f>幼儿园!I4</f>
        <v>1128</v>
      </c>
      <c r="H5" s="90">
        <f>幼儿园!J4</f>
        <v>5</v>
      </c>
      <c r="I5" s="90">
        <f>幼儿园!K4</f>
        <v>3143301.48</v>
      </c>
      <c r="J5" s="90">
        <f>幼儿园!L4</f>
        <v>156140.85</v>
      </c>
      <c r="K5" s="90">
        <f>幼儿园!M4</f>
        <v>69702.78</v>
      </c>
      <c r="L5" s="90">
        <f>幼儿园!N4</f>
        <v>2534</v>
      </c>
      <c r="M5" s="90">
        <f>幼儿园!O4</f>
        <v>5902.7</v>
      </c>
      <c r="N5" s="90">
        <f>幼儿园!P4</f>
        <v>5917.42</v>
      </c>
      <c r="O5" s="90">
        <f>幼儿园!Q4</f>
        <v>45.51</v>
      </c>
      <c r="P5" s="90">
        <f>幼儿园!R4</f>
        <v>2</v>
      </c>
      <c r="Q5" s="90">
        <f>幼儿园!S4</f>
        <v>0</v>
      </c>
      <c r="R5" s="90">
        <f>幼儿园!T4</f>
        <v>0</v>
      </c>
      <c r="S5" s="124">
        <f t="shared" si="0"/>
        <v>1061.636993474</v>
      </c>
      <c r="T5" s="113">
        <f>幼儿园!V4</f>
        <v>1029.663069</v>
      </c>
      <c r="U5" s="131">
        <f>幼儿园!W4</f>
        <v>3.10528030349313</v>
      </c>
      <c r="V5" s="90">
        <f>幼儿园!X4</f>
        <v>151820</v>
      </c>
      <c r="W5" s="131">
        <f>幼儿园!Y4</f>
        <v>2.84603477802663</v>
      </c>
      <c r="X5" s="132">
        <f>幼儿园!Z4</f>
        <v>354.134912122578</v>
      </c>
      <c r="Y5" s="132">
        <f>幼儿园!AA4</f>
        <v>17.5913530869761</v>
      </c>
      <c r="Z5" s="140">
        <f>幼儿园!AB4</f>
        <v>5.31253752936781</v>
      </c>
      <c r="AA5" s="140">
        <f>幼儿园!AC4</f>
        <v>119.607592775349</v>
      </c>
    </row>
    <row r="6" ht="18" customHeight="1" spans="1:27">
      <c r="A6" s="90">
        <v>4</v>
      </c>
      <c r="B6" s="92" t="s">
        <v>1644</v>
      </c>
      <c r="C6" s="92">
        <f>其他!C4</f>
        <v>10</v>
      </c>
      <c r="D6" s="92">
        <f>其他!D4</f>
        <v>168452.02</v>
      </c>
      <c r="E6" s="92">
        <f>其他!E4</f>
        <v>86932.54</v>
      </c>
      <c r="F6" s="92">
        <f>其他!F4</f>
        <v>1136</v>
      </c>
      <c r="G6" s="92">
        <f>其他!G4</f>
        <v>419</v>
      </c>
      <c r="H6" s="92">
        <f>其他!H4</f>
        <v>29</v>
      </c>
      <c r="I6" s="92">
        <f>其他!I4</f>
        <v>1921000.8</v>
      </c>
      <c r="J6" s="92">
        <f>其他!J4</f>
        <v>82095</v>
      </c>
      <c r="K6" s="92">
        <f>其他!K4</f>
        <v>1324</v>
      </c>
      <c r="L6" s="94">
        <f>其他!L4</f>
        <v>34621.18</v>
      </c>
      <c r="M6" s="92">
        <f>其他!M4</f>
        <v>4679.37</v>
      </c>
      <c r="N6" s="92">
        <f>其他!N4</f>
        <v>205</v>
      </c>
      <c r="O6" s="92">
        <f>其他!O4</f>
        <v>3.62</v>
      </c>
      <c r="P6" s="92">
        <f>其他!P4</f>
        <v>4</v>
      </c>
      <c r="Q6" s="92">
        <f>其他!Q4</f>
        <v>0</v>
      </c>
      <c r="R6" s="92">
        <f>其他!R4</f>
        <v>0</v>
      </c>
      <c r="S6" s="124">
        <f t="shared" si="0"/>
        <v>601.99159566718</v>
      </c>
      <c r="T6" s="92">
        <f>其他!T4</f>
        <v>713.74716</v>
      </c>
      <c r="U6" s="133">
        <f>其他!U4</f>
        <v>-15.6575844494877</v>
      </c>
      <c r="V6" s="92">
        <f>其他!V4</f>
        <v>67653</v>
      </c>
      <c r="W6" s="133">
        <f>其他!W4</f>
        <v>21.3471686399716</v>
      </c>
      <c r="X6" s="134">
        <f>其他!X4</f>
        <v>1691.02183098592</v>
      </c>
      <c r="Y6" s="134">
        <f>其他!Y4</f>
        <v>72.2667253521127</v>
      </c>
      <c r="Z6" s="141">
        <f>其他!Z4</f>
        <v>6.92481314438966</v>
      </c>
      <c r="AA6" s="141">
        <f>其他!AA4</f>
        <v>529.922179284489</v>
      </c>
    </row>
    <row r="7" ht="18" customHeight="1" spans="1:27">
      <c r="A7" s="93" t="s">
        <v>1645</v>
      </c>
      <c r="B7" s="93"/>
      <c r="C7" s="94">
        <f t="shared" ref="C7:H7" si="1">SUM(C3:C6)</f>
        <v>119</v>
      </c>
      <c r="D7" s="94">
        <f t="shared" si="1"/>
        <v>2479294.31</v>
      </c>
      <c r="E7" s="94">
        <f t="shared" si="1"/>
        <v>1109112.09</v>
      </c>
      <c r="F7" s="94">
        <f t="shared" si="1"/>
        <v>45106</v>
      </c>
      <c r="G7" s="94">
        <f t="shared" si="1"/>
        <v>7346</v>
      </c>
      <c r="H7" s="94">
        <f t="shared" si="1"/>
        <v>163</v>
      </c>
      <c r="I7" s="94">
        <f t="shared" ref="I7:Y7" si="2">SUM(I3:I6)</f>
        <v>22059468.8</v>
      </c>
      <c r="J7" s="94">
        <f t="shared" si="2"/>
        <v>1548197.94</v>
      </c>
      <c r="K7" s="94">
        <f t="shared" si="2"/>
        <v>239684.78</v>
      </c>
      <c r="L7" s="94">
        <f t="shared" si="2"/>
        <v>148022.82</v>
      </c>
      <c r="M7" s="94">
        <f t="shared" si="2"/>
        <v>84718.41</v>
      </c>
      <c r="N7" s="94">
        <f t="shared" si="2"/>
        <v>61523.6</v>
      </c>
      <c r="O7" s="94">
        <f t="shared" si="2"/>
        <v>223.85</v>
      </c>
      <c r="P7" s="94"/>
      <c r="Q7" s="94"/>
      <c r="R7" s="94"/>
      <c r="S7" s="124">
        <f t="shared" si="0"/>
        <v>7259.1233426393</v>
      </c>
      <c r="T7" s="125">
        <f t="shared" si="2"/>
        <v>7619.134704</v>
      </c>
      <c r="U7" s="135">
        <f>(S7-T7)*100/T7</f>
        <v>-4.72509511049457</v>
      </c>
      <c r="V7" s="94">
        <f t="shared" si="2"/>
        <v>1463699</v>
      </c>
      <c r="W7" s="135">
        <f t="shared" si="2"/>
        <v>30.7774943981459</v>
      </c>
      <c r="X7" s="136">
        <f t="shared" si="2"/>
        <v>2970.94926181883</v>
      </c>
      <c r="Y7" s="136">
        <f t="shared" si="2"/>
        <v>160.834988626413</v>
      </c>
      <c r="Z7" s="142">
        <f>S7/T7*1000</f>
        <v>952.749048895054</v>
      </c>
      <c r="AA7" s="142">
        <f>S7/F7*1000</f>
        <v>160.934761287618</v>
      </c>
    </row>
    <row r="8" spans="1:19">
      <c r="A8" s="95"/>
      <c r="B8" s="95"/>
      <c r="C8" s="95"/>
      <c r="D8" s="95"/>
      <c r="E8" s="95"/>
      <c r="F8" s="95"/>
      <c r="G8" s="95"/>
      <c r="H8" s="95"/>
      <c r="I8" s="95"/>
      <c r="J8" s="95"/>
      <c r="K8" s="95"/>
      <c r="L8" s="95"/>
      <c r="M8" s="95"/>
      <c r="N8" s="95"/>
      <c r="O8" s="95"/>
      <c r="P8" s="95"/>
      <c r="Q8" s="95"/>
      <c r="S8" s="57">
        <f>S3+S4+S5+S6-S7</f>
        <v>0</v>
      </c>
    </row>
    <row r="9" customFormat="1" spans="1:19">
      <c r="A9" s="95"/>
      <c r="B9" s="95"/>
      <c r="C9" s="95"/>
      <c r="D9" s="95"/>
      <c r="E9" s="95"/>
      <c r="F9" s="95"/>
      <c r="G9" s="95"/>
      <c r="H9" s="95"/>
      <c r="I9" s="95"/>
      <c r="J9" s="95"/>
      <c r="K9" s="95"/>
      <c r="L9" s="95"/>
      <c r="M9" s="95"/>
      <c r="N9" s="95"/>
      <c r="O9" s="95"/>
      <c r="P9" s="95"/>
      <c r="Q9" s="95"/>
      <c r="S9" s="57"/>
    </row>
    <row r="10" ht="18.75" spans="1:17">
      <c r="A10" s="96" t="s">
        <v>1646</v>
      </c>
      <c r="B10" s="96"/>
      <c r="C10" s="96"/>
      <c r="D10" s="96"/>
      <c r="E10" s="96"/>
      <c r="F10" s="96"/>
      <c r="G10" s="96"/>
      <c r="H10" s="96"/>
      <c r="I10" s="96"/>
      <c r="J10" s="114"/>
      <c r="K10" s="115"/>
      <c r="L10" s="115"/>
      <c r="M10" s="115"/>
      <c r="N10" s="120"/>
      <c r="O10" s="120"/>
      <c r="P10" s="120"/>
      <c r="Q10" s="126"/>
    </row>
    <row r="11" ht="32.25" customHeight="1" spans="1:18">
      <c r="A11" s="97" t="s">
        <v>1628</v>
      </c>
      <c r="B11" s="97" t="s">
        <v>1647</v>
      </c>
      <c r="C11" s="97" t="s">
        <v>1648</v>
      </c>
      <c r="D11" s="97" t="s">
        <v>1649</v>
      </c>
      <c r="E11" s="110" t="s">
        <v>15</v>
      </c>
      <c r="F11" s="110" t="s">
        <v>16</v>
      </c>
      <c r="G11" s="110" t="s">
        <v>17</v>
      </c>
      <c r="H11" s="109" t="s">
        <v>18</v>
      </c>
      <c r="I11" s="116" t="s">
        <v>21</v>
      </c>
      <c r="J11" s="116" t="s">
        <v>1650</v>
      </c>
      <c r="K11" s="114"/>
      <c r="L11" s="115"/>
      <c r="M11" s="115"/>
      <c r="N11" s="115"/>
      <c r="O11" s="120"/>
      <c r="P11" s="120"/>
      <c r="Q11" s="120"/>
      <c r="R11" s="126"/>
    </row>
    <row r="12" spans="1:16">
      <c r="A12" s="98">
        <v>1</v>
      </c>
      <c r="B12" s="98" t="s">
        <v>1641</v>
      </c>
      <c r="C12" s="99">
        <f>I3*0.000288</f>
        <v>3651.82160832</v>
      </c>
      <c r="D12" s="99"/>
      <c r="E12" s="99">
        <f>K3*0.0012997</f>
        <v>137.4341771</v>
      </c>
      <c r="F12" s="99">
        <f>L3*0.001074122</f>
        <v>82.424899914</v>
      </c>
      <c r="G12" s="99">
        <f>M3*0.001253106</f>
        <v>43.04073252744</v>
      </c>
      <c r="H12" s="99">
        <f>N3*0.0017143</f>
        <v>73.03843722</v>
      </c>
      <c r="I12" s="117">
        <f>O3</f>
        <v>113.75</v>
      </c>
      <c r="J12" s="99">
        <f>SUM(E12:I12)+C12</f>
        <v>4101.50985508144</v>
      </c>
      <c r="P12"/>
    </row>
    <row r="13" spans="1:16">
      <c r="A13" s="98">
        <v>2</v>
      </c>
      <c r="B13" s="98" t="s">
        <v>1642</v>
      </c>
      <c r="C13" s="99">
        <f t="shared" ref="C13:C16" si="3">I4*0.000288</f>
        <v>1242.78634944</v>
      </c>
      <c r="D13" s="99"/>
      <c r="E13" s="99">
        <f t="shared" ref="E13:E16" si="4">K4*0.0012997</f>
        <v>81.7706255</v>
      </c>
      <c r="F13" s="99">
        <f t="shared" ref="F13:F16" si="5">L4*0.001074122</f>
        <v>36.66047129808</v>
      </c>
      <c r="G13" s="99">
        <f t="shared" ref="G13:G16" si="6">M4*0.001253106</f>
        <v>49.8599599446</v>
      </c>
      <c r="H13" s="99">
        <f t="shared" ref="H13:H16" si="7">N4*0.0017143</f>
        <v>21.935805654</v>
      </c>
      <c r="I13" s="117">
        <f>O4</f>
        <v>60.97</v>
      </c>
      <c r="J13" s="99">
        <f t="shared" ref="J13:J16" si="8">SUM(E13:I13)+C13</f>
        <v>1493.98321183668</v>
      </c>
      <c r="P13"/>
    </row>
    <row r="14" spans="1:16">
      <c r="A14" s="98">
        <v>3</v>
      </c>
      <c r="B14" s="98" t="s">
        <v>1643</v>
      </c>
      <c r="C14" s="99">
        <f t="shared" si="3"/>
        <v>905.27082624</v>
      </c>
      <c r="D14" s="99"/>
      <c r="E14" s="99">
        <f t="shared" si="4"/>
        <v>90.592703166</v>
      </c>
      <c r="F14" s="99">
        <f t="shared" si="5"/>
        <v>2.721825148</v>
      </c>
      <c r="G14" s="99">
        <f t="shared" si="6"/>
        <v>7.3967087862</v>
      </c>
      <c r="H14" s="99">
        <f t="shared" si="7"/>
        <v>10.144233106</v>
      </c>
      <c r="I14" s="117">
        <f>O5</f>
        <v>45.51</v>
      </c>
      <c r="J14" s="99">
        <f t="shared" si="8"/>
        <v>1061.6362964462</v>
      </c>
      <c r="P14"/>
    </row>
    <row r="15" ht="14.25" spans="1:16">
      <c r="A15" s="98">
        <v>4</v>
      </c>
      <c r="B15" s="100" t="s">
        <v>1644</v>
      </c>
      <c r="C15" s="99">
        <f t="shared" si="3"/>
        <v>553.2482304</v>
      </c>
      <c r="D15" s="99"/>
      <c r="E15" s="99">
        <f t="shared" si="4"/>
        <v>1.7208028</v>
      </c>
      <c r="F15" s="99">
        <f t="shared" si="5"/>
        <v>37.18737110396</v>
      </c>
      <c r="G15" s="99">
        <f t="shared" si="6"/>
        <v>5.86374662322</v>
      </c>
      <c r="H15" s="99">
        <f t="shared" si="7"/>
        <v>0.3514315</v>
      </c>
      <c r="I15" s="117">
        <f>O6</f>
        <v>3.62</v>
      </c>
      <c r="J15" s="99">
        <f t="shared" si="8"/>
        <v>601.99158242718</v>
      </c>
      <c r="P15"/>
    </row>
    <row r="16" spans="1:16">
      <c r="A16" s="101" t="s">
        <v>1645</v>
      </c>
      <c r="B16" s="102"/>
      <c r="C16" s="99">
        <f t="shared" si="3"/>
        <v>6353.1270144</v>
      </c>
      <c r="D16" s="99"/>
      <c r="E16" s="99">
        <f t="shared" si="4"/>
        <v>311.518308566</v>
      </c>
      <c r="F16" s="99">
        <f t="shared" si="5"/>
        <v>158.99456746404</v>
      </c>
      <c r="G16" s="111">
        <f t="shared" si="6"/>
        <v>106.16114788146</v>
      </c>
      <c r="H16" s="99">
        <f t="shared" si="7"/>
        <v>105.46990748</v>
      </c>
      <c r="I16" s="117">
        <f>O7</f>
        <v>223.85</v>
      </c>
      <c r="J16" s="99">
        <f t="shared" si="8"/>
        <v>7259.1209457915</v>
      </c>
      <c r="K16" s="118"/>
      <c r="P16"/>
    </row>
    <row r="17" spans="1:16">
      <c r="A17" s="103"/>
      <c r="B17" s="103"/>
      <c r="C17" s="104"/>
      <c r="D17" s="104"/>
      <c r="E17" s="104"/>
      <c r="F17" s="104"/>
      <c r="G17" s="104"/>
      <c r="H17" s="104"/>
      <c r="I17" s="104"/>
      <c r="P17"/>
    </row>
    <row r="18" customFormat="1" spans="1:9">
      <c r="A18" s="103"/>
      <c r="B18" s="103"/>
      <c r="C18" s="104"/>
      <c r="D18" s="104"/>
      <c r="E18" s="104"/>
      <c r="F18" s="104"/>
      <c r="G18" s="104"/>
      <c r="H18" s="104"/>
      <c r="I18" s="104"/>
    </row>
    <row r="19" ht="18.75" spans="1:17">
      <c r="A19" s="96" t="s">
        <v>1651</v>
      </c>
      <c r="B19" s="96"/>
      <c r="C19" s="96"/>
      <c r="D19" s="96"/>
      <c r="E19" s="96"/>
      <c r="F19" s="96"/>
      <c r="G19" s="96"/>
      <c r="H19" s="96"/>
      <c r="I19" s="96"/>
      <c r="J19" s="114"/>
      <c r="K19" s="115"/>
      <c r="L19" s="115"/>
      <c r="M19" s="115"/>
      <c r="N19" s="120"/>
      <c r="O19" s="120"/>
      <c r="P19" s="120"/>
      <c r="Q19" s="126"/>
    </row>
    <row r="20" ht="25.5" customHeight="1" spans="1:18">
      <c r="A20" s="97" t="s">
        <v>1628</v>
      </c>
      <c r="B20" s="97" t="s">
        <v>1647</v>
      </c>
      <c r="C20" s="97" t="s">
        <v>1648</v>
      </c>
      <c r="D20" s="97" t="s">
        <v>1649</v>
      </c>
      <c r="E20" s="110" t="s">
        <v>15</v>
      </c>
      <c r="F20" s="110" t="s">
        <v>16</v>
      </c>
      <c r="G20" s="110" t="s">
        <v>17</v>
      </c>
      <c r="H20" s="109" t="s">
        <v>18</v>
      </c>
      <c r="I20" s="116" t="s">
        <v>21</v>
      </c>
      <c r="J20" s="116" t="s">
        <v>1650</v>
      </c>
      <c r="K20" s="114"/>
      <c r="L20" s="115"/>
      <c r="M20" s="115"/>
      <c r="N20" s="115"/>
      <c r="O20" s="120"/>
      <c r="P20" s="120"/>
      <c r="Q20" s="120"/>
      <c r="R20" s="126"/>
    </row>
    <row r="21" spans="1:18">
      <c r="A21" s="97"/>
      <c r="B21" s="97"/>
      <c r="C21" s="98" t="s">
        <v>1652</v>
      </c>
      <c r="D21" s="98" t="s">
        <v>1652</v>
      </c>
      <c r="E21" s="98" t="s">
        <v>1652</v>
      </c>
      <c r="F21" s="98" t="s">
        <v>1652</v>
      </c>
      <c r="G21" s="98" t="s">
        <v>1652</v>
      </c>
      <c r="H21" s="98" t="s">
        <v>1652</v>
      </c>
      <c r="I21" s="98" t="s">
        <v>1652</v>
      </c>
      <c r="J21" s="98" t="s">
        <v>1652</v>
      </c>
      <c r="K21" s="114"/>
      <c r="L21" s="115"/>
      <c r="M21" s="115"/>
      <c r="N21" s="115"/>
      <c r="O21" s="120"/>
      <c r="P21" s="120"/>
      <c r="Q21" s="120"/>
      <c r="R21" s="126"/>
    </row>
    <row r="22" spans="1:16">
      <c r="A22" s="98">
        <v>1</v>
      </c>
      <c r="B22" s="98" t="s">
        <v>1641</v>
      </c>
      <c r="C22" s="99">
        <f>C12/$J12*100</f>
        <v>89.0360315432544</v>
      </c>
      <c r="D22" s="99"/>
      <c r="E22" s="99">
        <f t="shared" ref="E22:J26" si="9">E12/$J12*100</f>
        <v>3.35081913626832</v>
      </c>
      <c r="F22" s="99">
        <f t="shared" si="9"/>
        <v>2.009623353992</v>
      </c>
      <c r="G22" s="99">
        <f t="shared" si="9"/>
        <v>1.04938751943058</v>
      </c>
      <c r="H22" s="99">
        <f t="shared" si="9"/>
        <v>1.7807695166089</v>
      </c>
      <c r="I22" s="99">
        <f t="shared" si="9"/>
        <v>2.77336893044577</v>
      </c>
      <c r="J22" s="99">
        <f t="shared" si="9"/>
        <v>100</v>
      </c>
      <c r="P22"/>
    </row>
    <row r="23" spans="1:16">
      <c r="A23" s="98">
        <v>2</v>
      </c>
      <c r="B23" s="98" t="s">
        <v>1642</v>
      </c>
      <c r="C23" s="99">
        <f>C13/$J13*100</f>
        <v>83.1860987187492</v>
      </c>
      <c r="D23" s="99"/>
      <c r="E23" s="99">
        <f t="shared" si="9"/>
        <v>5.47332960987376</v>
      </c>
      <c r="F23" s="99">
        <f t="shared" si="9"/>
        <v>2.45387438142696</v>
      </c>
      <c r="G23" s="99">
        <f t="shared" si="9"/>
        <v>3.33738421888308</v>
      </c>
      <c r="H23" s="99">
        <f t="shared" si="9"/>
        <v>1.46827658304356</v>
      </c>
      <c r="I23" s="99">
        <f t="shared" si="9"/>
        <v>4.08103648802348</v>
      </c>
      <c r="J23" s="99">
        <f t="shared" si="9"/>
        <v>100</v>
      </c>
      <c r="P23"/>
    </row>
    <row r="24" spans="1:16">
      <c r="A24" s="98">
        <v>3</v>
      </c>
      <c r="B24" s="98" t="s">
        <v>1643</v>
      </c>
      <c r="C24" s="99">
        <f>C14/$J14*100</f>
        <v>85.2712769213308</v>
      </c>
      <c r="D24" s="99"/>
      <c r="E24" s="99">
        <f t="shared" si="9"/>
        <v>8.53330876772551</v>
      </c>
      <c r="F24" s="99">
        <f t="shared" si="9"/>
        <v>0.2563801894407</v>
      </c>
      <c r="G24" s="99">
        <f t="shared" si="9"/>
        <v>0.696727194705031</v>
      </c>
      <c r="H24" s="99">
        <f t="shared" si="9"/>
        <v>0.955528097518666</v>
      </c>
      <c r="I24" s="99">
        <f t="shared" si="9"/>
        <v>4.28677882927925</v>
      </c>
      <c r="J24" s="99">
        <f t="shared" si="9"/>
        <v>100</v>
      </c>
      <c r="P24"/>
    </row>
    <row r="25" ht="14.25" spans="1:16">
      <c r="A25" s="98">
        <v>4</v>
      </c>
      <c r="B25" s="100" t="s">
        <v>1644</v>
      </c>
      <c r="C25" s="99">
        <f>C15/$J15*100</f>
        <v>91.9029844519336</v>
      </c>
      <c r="D25" s="99"/>
      <c r="E25" s="99">
        <f t="shared" si="9"/>
        <v>0.285851638167741</v>
      </c>
      <c r="F25" s="99">
        <f t="shared" si="9"/>
        <v>6.17739054656273</v>
      </c>
      <c r="G25" s="99">
        <f t="shared" si="9"/>
        <v>0.974057909510605</v>
      </c>
      <c r="H25" s="99">
        <f t="shared" si="9"/>
        <v>0.0583781418642197</v>
      </c>
      <c r="I25" s="99">
        <f t="shared" si="9"/>
        <v>0.601337311961151</v>
      </c>
      <c r="J25" s="99">
        <f t="shared" si="9"/>
        <v>100</v>
      </c>
      <c r="P25"/>
    </row>
    <row r="26" spans="1:16">
      <c r="A26" s="101" t="s">
        <v>1645</v>
      </c>
      <c r="B26" s="102"/>
      <c r="C26" s="99">
        <f>C16/$J16*100</f>
        <v>87.5192335524213</v>
      </c>
      <c r="D26" s="99"/>
      <c r="E26" s="99">
        <f t="shared" si="9"/>
        <v>4.29140540421225</v>
      </c>
      <c r="F26" s="99">
        <f t="shared" si="9"/>
        <v>2.1902730186114</v>
      </c>
      <c r="G26" s="99">
        <f t="shared" si="9"/>
        <v>1.4624518405773</v>
      </c>
      <c r="H26" s="99">
        <f t="shared" si="9"/>
        <v>1.45292946994011</v>
      </c>
      <c r="I26" s="99">
        <f t="shared" si="9"/>
        <v>3.08370671423759</v>
      </c>
      <c r="J26" s="99">
        <f t="shared" si="9"/>
        <v>100</v>
      </c>
      <c r="P26"/>
    </row>
    <row r="27" spans="1:16">
      <c r="A27" s="103"/>
      <c r="B27" s="103"/>
      <c r="C27" s="104"/>
      <c r="D27" s="104"/>
      <c r="E27" s="104"/>
      <c r="F27" s="104"/>
      <c r="G27" s="104"/>
      <c r="H27" s="104"/>
      <c r="I27" s="104"/>
      <c r="P27"/>
    </row>
    <row r="28" customFormat="1" spans="1:9">
      <c r="A28" s="103"/>
      <c r="B28" s="103"/>
      <c r="C28" s="104"/>
      <c r="D28" s="104"/>
      <c r="E28" s="104"/>
      <c r="F28" s="104"/>
      <c r="G28" s="104"/>
      <c r="H28" s="104"/>
      <c r="I28" s="104"/>
    </row>
    <row r="29" ht="18.75" spans="1:7">
      <c r="A29" s="105" t="s">
        <v>1653</v>
      </c>
      <c r="B29" s="105"/>
      <c r="C29" s="105"/>
      <c r="D29" s="105"/>
      <c r="E29" s="105"/>
      <c r="F29" s="105"/>
      <c r="G29" s="105"/>
    </row>
    <row r="30" ht="18.75" customHeight="1" spans="1:7">
      <c r="A30" s="106" t="s">
        <v>1628</v>
      </c>
      <c r="B30" s="106" t="s">
        <v>1654</v>
      </c>
      <c r="C30" s="97" t="s">
        <v>1655</v>
      </c>
      <c r="D30" s="97" t="s">
        <v>1656</v>
      </c>
      <c r="E30" s="97" t="s">
        <v>1643</v>
      </c>
      <c r="F30" s="112" t="s">
        <v>1644</v>
      </c>
      <c r="G30" s="97" t="s">
        <v>1657</v>
      </c>
    </row>
    <row r="31" ht="17.25" customHeight="1" spans="1:7">
      <c r="A31" s="107"/>
      <c r="B31" s="107"/>
      <c r="C31" s="98" t="s">
        <v>1652</v>
      </c>
      <c r="D31" s="98" t="s">
        <v>1652</v>
      </c>
      <c r="E31" s="98" t="s">
        <v>1652</v>
      </c>
      <c r="F31" s="98" t="s">
        <v>1652</v>
      </c>
      <c r="G31" s="98" t="s">
        <v>1652</v>
      </c>
    </row>
    <row r="32" ht="16.5" customHeight="1" spans="1:7">
      <c r="A32" s="98">
        <v>1</v>
      </c>
      <c r="B32" s="98" t="s">
        <v>1658</v>
      </c>
      <c r="C32" s="108">
        <f>C12*100/C16</f>
        <v>57.4806957273604</v>
      </c>
      <c r="D32" s="108">
        <f>C13*100/C16</f>
        <v>19.5618054955158</v>
      </c>
      <c r="E32" s="108">
        <f>C14*100/C16</f>
        <v>14.2492165541176</v>
      </c>
      <c r="F32" s="108">
        <f>C15*100/C16</f>
        <v>8.70828222300621</v>
      </c>
      <c r="G32" s="108">
        <f>SUM(C32:F32)</f>
        <v>100</v>
      </c>
    </row>
    <row r="33" ht="16.5" customHeight="1" spans="1:7">
      <c r="A33" s="98">
        <v>2</v>
      </c>
      <c r="B33" s="98" t="s">
        <v>1649</v>
      </c>
      <c r="C33" s="108">
        <f>J3*100/J7</f>
        <v>64.9734264599267</v>
      </c>
      <c r="D33" s="108">
        <f>J4*100/J7</f>
        <v>19.6386283784876</v>
      </c>
      <c r="E33" s="108">
        <f>J5*100/J7</f>
        <v>10.0853286240647</v>
      </c>
      <c r="F33" s="108">
        <f>J6*100/J7</f>
        <v>5.30261653752104</v>
      </c>
      <c r="G33" s="108">
        <f t="shared" ref="G33:G39" si="10">SUM(C33:F33)</f>
        <v>100</v>
      </c>
    </row>
    <row r="34" ht="16.5" customHeight="1" spans="1:7">
      <c r="A34" s="98">
        <v>3</v>
      </c>
      <c r="B34" s="100" t="s">
        <v>15</v>
      </c>
      <c r="C34" s="108">
        <f>E12*100/E16</f>
        <v>44.11752802994</v>
      </c>
      <c r="D34" s="108">
        <f>E13*100/E16</f>
        <v>26.2490592852829</v>
      </c>
      <c r="E34" s="108">
        <f>E14*100/E16</f>
        <v>29.0810204970044</v>
      </c>
      <c r="F34" s="108">
        <f>E15*100/E16</f>
        <v>0.552392187772624</v>
      </c>
      <c r="G34" s="108">
        <f t="shared" si="10"/>
        <v>100</v>
      </c>
    </row>
    <row r="35" ht="16.5" customHeight="1" spans="1:7">
      <c r="A35" s="98">
        <v>4</v>
      </c>
      <c r="B35" s="100" t="s">
        <v>16</v>
      </c>
      <c r="C35" s="108">
        <f>F12*100/F16</f>
        <v>51.8413309515384</v>
      </c>
      <c r="D35" s="108">
        <f>F13*100/F16</f>
        <v>23.0576879970264</v>
      </c>
      <c r="E35" s="108">
        <f>F14*100/F16</f>
        <v>1.71189820596581</v>
      </c>
      <c r="F35" s="108">
        <f>F15*100/F16</f>
        <v>23.3890828454694</v>
      </c>
      <c r="G35" s="108">
        <f t="shared" si="10"/>
        <v>100</v>
      </c>
    </row>
    <row r="36" ht="16.5" customHeight="1" spans="1:7">
      <c r="A36" s="98">
        <v>5</v>
      </c>
      <c r="B36" s="100" t="s">
        <v>17</v>
      </c>
      <c r="C36" s="108">
        <f>G12*100/G16</f>
        <v>40.5428288845364</v>
      </c>
      <c r="D36" s="108">
        <f>G13*100/G16</f>
        <v>46.9662969359316</v>
      </c>
      <c r="E36" s="108">
        <f>G14*100/G16</f>
        <v>6.96743482319841</v>
      </c>
      <c r="F36" s="108">
        <f>G15*100/G16</f>
        <v>5.52343935633353</v>
      </c>
      <c r="G36" s="108">
        <f t="shared" si="10"/>
        <v>100</v>
      </c>
    </row>
    <row r="37" customFormat="1" ht="16.5" customHeight="1" spans="1:16">
      <c r="A37" s="98">
        <v>6</v>
      </c>
      <c r="B37" s="109" t="s">
        <v>18</v>
      </c>
      <c r="C37" s="108">
        <f>H12*100/H16</f>
        <v>69.2504989955074</v>
      </c>
      <c r="D37" s="108">
        <f>H13*100/H16</f>
        <v>20.7981652569095</v>
      </c>
      <c r="E37" s="108">
        <f>H14*100/H16</f>
        <v>9.61813027846225</v>
      </c>
      <c r="F37" s="108">
        <f>H15*100/H16</f>
        <v>0.333205469120793</v>
      </c>
      <c r="G37" s="108">
        <f t="shared" si="10"/>
        <v>100</v>
      </c>
      <c r="I37" s="57"/>
      <c r="P37" s="87"/>
    </row>
    <row r="38" ht="16.5" customHeight="1" spans="1:7">
      <c r="A38" s="98">
        <v>7</v>
      </c>
      <c r="B38" s="100" t="s">
        <v>21</v>
      </c>
      <c r="C38" s="108">
        <f>I12*100/I16</f>
        <v>50.8152780880054</v>
      </c>
      <c r="D38" s="108">
        <f>I13*100/I16</f>
        <v>27.2369890551709</v>
      </c>
      <c r="E38" s="108">
        <f>I14*100/I16</f>
        <v>20.3305785123967</v>
      </c>
      <c r="F38" s="108">
        <f>I15*100/I16</f>
        <v>1.61715434442707</v>
      </c>
      <c r="G38" s="108">
        <f t="shared" si="10"/>
        <v>100</v>
      </c>
    </row>
    <row r="39" ht="16.5" customHeight="1" spans="1:7">
      <c r="A39" s="98">
        <v>8</v>
      </c>
      <c r="B39" s="100" t="s">
        <v>1650</v>
      </c>
      <c r="C39" s="108">
        <f>J12*100/J16</f>
        <v>56.5014674050761</v>
      </c>
      <c r="D39" s="108">
        <f>J13*100/J16</f>
        <v>20.5807731127943</v>
      </c>
      <c r="E39" s="108">
        <f>J14*100/J16</f>
        <v>14.6248602878243</v>
      </c>
      <c r="F39" s="108">
        <f>J15*100/J16</f>
        <v>8.29289919430516</v>
      </c>
      <c r="G39" s="108">
        <f t="shared" si="10"/>
        <v>100</v>
      </c>
    </row>
  </sheetData>
  <mergeCells count="11">
    <mergeCell ref="A1:V1"/>
    <mergeCell ref="A7:B7"/>
    <mergeCell ref="A10:I10"/>
    <mergeCell ref="A16:B16"/>
    <mergeCell ref="A19:I19"/>
    <mergeCell ref="A26:B26"/>
    <mergeCell ref="A29:G29"/>
    <mergeCell ref="A20:A21"/>
    <mergeCell ref="A30:A31"/>
    <mergeCell ref="B20:B21"/>
    <mergeCell ref="B30:B31"/>
  </mergeCells>
  <pageMargins left="0.31496062992126" right="0.31496062992126" top="0.354330708661417" bottom="0.354330708661417" header="0.31496062992126" footer="0.31496062992126"/>
  <pageSetup paperSize="9" scale="6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E45"/>
  <sheetViews>
    <sheetView showZeros="0" topLeftCell="E1" workbookViewId="0">
      <pane xSplit="3" ySplit="3" topLeftCell="H4" activePane="bottomRight" state="frozen"/>
      <selection/>
      <selection pane="topRight"/>
      <selection pane="bottomLeft"/>
      <selection pane="bottomRight" activeCell="U1" sqref="U1:V1"/>
    </sheetView>
  </sheetViews>
  <sheetFormatPr defaultColWidth="9" defaultRowHeight="13.5"/>
  <cols>
    <col min="1" max="1" width="3.25" hidden="1" customWidth="1"/>
    <col min="2" max="2" width="8.75" hidden="1" customWidth="1"/>
    <col min="3" max="3" width="5.875" hidden="1" customWidth="1"/>
    <col min="4" max="4" width="5.5" hidden="1" customWidth="1"/>
    <col min="5" max="5" width="11.625" customWidth="1"/>
    <col min="6" max="6" width="5.5" hidden="1" customWidth="1"/>
    <col min="7" max="7" width="6.25" hidden="1" customWidth="1"/>
    <col min="8" max="9" width="10.5" customWidth="1"/>
    <col min="10" max="10" width="7.25" customWidth="1"/>
    <col min="11" max="11" width="5.375" customWidth="1"/>
    <col min="12" max="12" width="6" customWidth="1"/>
    <col min="13" max="13" width="11.125" customWidth="1"/>
    <col min="14" max="14" width="9.875" customWidth="1"/>
    <col min="15" max="15" width="7.5" customWidth="1"/>
    <col min="16" max="16" width="7.875" customWidth="1"/>
    <col min="17" max="17" width="8.625" customWidth="1"/>
    <col min="18" max="18" width="7.625" customWidth="1"/>
    <col min="19" max="19" width="8.75" customWidth="1"/>
    <col min="20" max="20" width="6.125" customWidth="1"/>
    <col min="21" max="21" width="7.25" customWidth="1"/>
    <col min="22" max="22" width="7.25" style="1" customWidth="1"/>
    <col min="23" max="24" width="9.5" customWidth="1"/>
    <col min="26" max="26" width="8.5" customWidth="1"/>
    <col min="27" max="27" width="7.625" customWidth="1"/>
    <col min="28" max="28" width="8.125" customWidth="1"/>
    <col min="29" max="29" width="7.25" customWidth="1"/>
    <col min="30" max="30" width="7" customWidth="1"/>
    <col min="31" max="31" width="6.75" customWidth="1"/>
  </cols>
  <sheetData>
    <row r="1" ht="21.75" customHeight="1" spans="1:31">
      <c r="A1" s="61" t="s">
        <v>1659</v>
      </c>
      <c r="B1" s="62" t="s">
        <v>1660</v>
      </c>
      <c r="C1" s="11" t="s">
        <v>37</v>
      </c>
      <c r="D1" s="11" t="s">
        <v>38</v>
      </c>
      <c r="E1" s="2" t="s">
        <v>4</v>
      </c>
      <c r="F1" s="2" t="s">
        <v>5</v>
      </c>
      <c r="G1" s="2" t="s">
        <v>6</v>
      </c>
      <c r="H1" s="3" t="s">
        <v>7</v>
      </c>
      <c r="I1" s="5" t="s">
        <v>8</v>
      </c>
      <c r="J1" s="4" t="s">
        <v>9</v>
      </c>
      <c r="K1" s="4" t="s">
        <v>10</v>
      </c>
      <c r="L1" s="4" t="s">
        <v>39</v>
      </c>
      <c r="M1" s="11" t="s">
        <v>1661</v>
      </c>
      <c r="N1" s="11" t="s">
        <v>1662</v>
      </c>
      <c r="O1" s="4" t="s">
        <v>47</v>
      </c>
      <c r="P1" s="11" t="s">
        <v>1663</v>
      </c>
      <c r="Q1" s="11" t="s">
        <v>1664</v>
      </c>
      <c r="R1" s="11" t="s">
        <v>1665</v>
      </c>
      <c r="S1" s="11" t="s">
        <v>1666</v>
      </c>
      <c r="T1" s="2" t="s">
        <v>22</v>
      </c>
      <c r="U1" s="2" t="s">
        <v>23</v>
      </c>
      <c r="V1" s="2"/>
      <c r="W1" s="13" t="s">
        <v>24</v>
      </c>
      <c r="X1" s="14" t="s">
        <v>29</v>
      </c>
      <c r="Y1" s="20" t="s">
        <v>31</v>
      </c>
      <c r="Z1" s="21" t="s">
        <v>30</v>
      </c>
      <c r="AA1" s="22" t="s">
        <v>32</v>
      </c>
      <c r="AB1" s="23" t="s">
        <v>33</v>
      </c>
      <c r="AC1" s="32" t="s">
        <v>34</v>
      </c>
      <c r="AD1" s="58" t="s">
        <v>35</v>
      </c>
      <c r="AE1" s="59" t="s">
        <v>36</v>
      </c>
    </row>
    <row r="2" ht="45" customHeight="1" spans="1:31">
      <c r="A2" s="61"/>
      <c r="B2" s="62"/>
      <c r="C2" s="12"/>
      <c r="D2" s="12"/>
      <c r="E2" s="2"/>
      <c r="F2" s="2"/>
      <c r="G2" s="2"/>
      <c r="H2" s="3"/>
      <c r="I2" s="9"/>
      <c r="J2" s="10"/>
      <c r="K2" s="10"/>
      <c r="L2" s="10"/>
      <c r="M2" s="12"/>
      <c r="N2" s="12"/>
      <c r="O2" s="10"/>
      <c r="P2" s="12"/>
      <c r="Q2" s="12"/>
      <c r="R2" s="12"/>
      <c r="S2" s="12"/>
      <c r="T2" s="2"/>
      <c r="U2" s="15" t="s">
        <v>1667</v>
      </c>
      <c r="V2" s="15" t="s">
        <v>1668</v>
      </c>
      <c r="W2" s="16"/>
      <c r="X2" s="17"/>
      <c r="Y2" s="24"/>
      <c r="Z2" s="25"/>
      <c r="AA2" s="26"/>
      <c r="AB2" s="23"/>
      <c r="AC2" s="32"/>
      <c r="AD2" s="58"/>
      <c r="AE2" s="59"/>
    </row>
    <row r="3" ht="15.75" customHeight="1" spans="1:31">
      <c r="A3">
        <v>999</v>
      </c>
      <c r="B3" s="63"/>
      <c r="C3" s="39" t="s">
        <v>1669</v>
      </c>
      <c r="D3" s="40"/>
      <c r="E3" s="4" t="s">
        <v>59</v>
      </c>
      <c r="F3" s="4" t="s">
        <v>60</v>
      </c>
      <c r="G3" s="4">
        <v>1</v>
      </c>
      <c r="H3" s="5">
        <v>2</v>
      </c>
      <c r="I3" s="5">
        <v>3</v>
      </c>
      <c r="J3" s="4">
        <v>4</v>
      </c>
      <c r="K3" s="4">
        <v>5</v>
      </c>
      <c r="L3" s="4">
        <v>6</v>
      </c>
      <c r="M3" s="4">
        <v>10</v>
      </c>
      <c r="N3" s="4">
        <v>12</v>
      </c>
      <c r="O3" s="4">
        <v>16</v>
      </c>
      <c r="P3" s="4">
        <v>18</v>
      </c>
      <c r="Q3" s="4">
        <v>24</v>
      </c>
      <c r="R3" s="4">
        <v>30</v>
      </c>
      <c r="S3" s="4">
        <v>36</v>
      </c>
      <c r="T3" s="4">
        <v>38</v>
      </c>
      <c r="U3" s="4">
        <v>39</v>
      </c>
      <c r="V3" s="4">
        <v>40</v>
      </c>
      <c r="W3" s="18">
        <v>41</v>
      </c>
      <c r="X3" s="18">
        <v>46</v>
      </c>
      <c r="Y3" s="18">
        <v>48</v>
      </c>
      <c r="Z3" s="27">
        <v>47</v>
      </c>
      <c r="AA3" s="18">
        <v>49</v>
      </c>
      <c r="AB3" s="18">
        <v>50</v>
      </c>
      <c r="AC3" s="35">
        <v>53</v>
      </c>
      <c r="AD3" s="18">
        <v>51</v>
      </c>
      <c r="AE3" s="18">
        <v>52</v>
      </c>
    </row>
    <row r="4" s="60" customFormat="1" ht="18.75" customHeight="1" spans="1:31">
      <c r="A4" s="60">
        <v>18</v>
      </c>
      <c r="B4" s="64">
        <v>3431000022</v>
      </c>
      <c r="C4" s="65" t="s">
        <v>1669</v>
      </c>
      <c r="D4" s="65"/>
      <c r="E4" s="72" t="s">
        <v>1590</v>
      </c>
      <c r="F4" s="73">
        <v>1</v>
      </c>
      <c r="G4" s="15">
        <f>SUM(G5:G41)</f>
        <v>37</v>
      </c>
      <c r="H4" s="15">
        <f t="shared" ref="H4:X4" si="0">SUM(H5:H41)</f>
        <v>1389412.99</v>
      </c>
      <c r="I4" s="15">
        <f t="shared" si="0"/>
        <v>588829.68</v>
      </c>
      <c r="J4" s="15">
        <f t="shared" si="0"/>
        <v>19577</v>
      </c>
      <c r="K4" s="15">
        <f t="shared" si="0"/>
        <v>3536</v>
      </c>
      <c r="L4" s="15">
        <f t="shared" si="0"/>
        <v>88</v>
      </c>
      <c r="M4" s="15">
        <f t="shared" si="0"/>
        <v>12679936.14</v>
      </c>
      <c r="N4" s="15">
        <f t="shared" si="0"/>
        <v>1005917.25</v>
      </c>
      <c r="O4" s="15">
        <f t="shared" si="0"/>
        <v>105743</v>
      </c>
      <c r="P4" s="15">
        <f t="shared" si="0"/>
        <v>76737</v>
      </c>
      <c r="Q4" s="15">
        <f t="shared" si="0"/>
        <v>34347.24</v>
      </c>
      <c r="R4" s="15">
        <f t="shared" si="0"/>
        <v>42605.4</v>
      </c>
      <c r="S4" s="15">
        <f t="shared" si="0"/>
        <v>113.75</v>
      </c>
      <c r="T4" s="15">
        <f t="shared" si="0"/>
        <v>17</v>
      </c>
      <c r="U4" s="15">
        <f t="shared" si="0"/>
        <v>18120</v>
      </c>
      <c r="V4" s="15">
        <f t="shared" si="0"/>
        <v>152503.24</v>
      </c>
      <c r="W4" s="49">
        <f t="shared" si="0"/>
        <v>4101.51091251144</v>
      </c>
      <c r="X4" s="49">
        <f t="shared" si="0"/>
        <v>4344.021211</v>
      </c>
      <c r="Y4" s="78">
        <f>(W4-X4)*100/X4</f>
        <v>-5.58262233790368</v>
      </c>
      <c r="Z4" s="50">
        <f>SUM(Z5:Z41)</f>
        <v>938266</v>
      </c>
      <c r="AA4" s="78">
        <f>(N4-Z4)*100/Z4</f>
        <v>7.21024208486719</v>
      </c>
      <c r="AB4" s="79">
        <f>M4/J4</f>
        <v>647.695568268887</v>
      </c>
      <c r="AC4" s="83">
        <f>N4/J4</f>
        <v>51.3826045870154</v>
      </c>
      <c r="AD4" s="79">
        <f>W4*1000/I4</f>
        <v>6.96553018949629</v>
      </c>
      <c r="AE4" s="84">
        <f>W4*1000/J4</f>
        <v>209.5066104363</v>
      </c>
    </row>
    <row r="5" ht="18.75" customHeight="1" spans="1:31">
      <c r="A5">
        <v>17</v>
      </c>
      <c r="B5" s="66">
        <v>3431000021</v>
      </c>
      <c r="C5" s="42">
        <v>1</v>
      </c>
      <c r="D5" s="42">
        <v>1011</v>
      </c>
      <c r="E5" s="2" t="s">
        <v>201</v>
      </c>
      <c r="F5" s="3">
        <v>5</v>
      </c>
      <c r="G5" s="2">
        <v>1</v>
      </c>
      <c r="H5" s="44">
        <v>28665</v>
      </c>
      <c r="I5" s="45">
        <v>19718</v>
      </c>
      <c r="J5" s="2">
        <v>684</v>
      </c>
      <c r="K5" s="2">
        <v>176</v>
      </c>
      <c r="L5" s="2">
        <v>4</v>
      </c>
      <c r="M5" s="2">
        <v>607162</v>
      </c>
      <c r="N5" s="2">
        <v>31873</v>
      </c>
      <c r="O5" s="2">
        <v>0</v>
      </c>
      <c r="P5" s="2">
        <v>1282</v>
      </c>
      <c r="Q5" s="2">
        <v>3993</v>
      </c>
      <c r="R5" s="2">
        <v>1650</v>
      </c>
      <c r="S5" s="2">
        <v>6.17</v>
      </c>
      <c r="T5" s="2">
        <v>0</v>
      </c>
      <c r="U5" s="2">
        <v>0</v>
      </c>
      <c r="V5" s="2">
        <v>0</v>
      </c>
      <c r="W5" s="30">
        <v>190.241927662</v>
      </c>
      <c r="X5" s="19">
        <v>219.998092</v>
      </c>
      <c r="Y5" s="30">
        <v>-13.5256465487892</v>
      </c>
      <c r="Z5" s="51">
        <v>25572</v>
      </c>
      <c r="AA5" s="76">
        <v>24.6402315032066</v>
      </c>
      <c r="AB5" s="52">
        <v>887.663742690058</v>
      </c>
      <c r="AC5" s="53">
        <v>46.5979532163743</v>
      </c>
      <c r="AD5" s="52">
        <v>9.64813508783852</v>
      </c>
      <c r="AE5" s="54">
        <v>278.131473190059</v>
      </c>
    </row>
    <row r="6" ht="18.75" customHeight="1" spans="1:31">
      <c r="A6">
        <v>39</v>
      </c>
      <c r="B6" s="66">
        <v>3431000020</v>
      </c>
      <c r="C6" s="42">
        <v>1</v>
      </c>
      <c r="D6" s="42">
        <v>1012</v>
      </c>
      <c r="E6" s="8" t="s">
        <v>931</v>
      </c>
      <c r="F6" s="3">
        <v>78</v>
      </c>
      <c r="G6" s="2">
        <v>1</v>
      </c>
      <c r="H6" s="44">
        <v>26432</v>
      </c>
      <c r="I6" s="45">
        <v>11004</v>
      </c>
      <c r="J6" s="2">
        <v>329</v>
      </c>
      <c r="K6" s="2">
        <v>72</v>
      </c>
      <c r="L6" s="2">
        <v>2</v>
      </c>
      <c r="M6" s="2">
        <v>154546</v>
      </c>
      <c r="N6" s="2">
        <v>14480</v>
      </c>
      <c r="O6" s="2">
        <v>0</v>
      </c>
      <c r="P6" s="2">
        <v>0</v>
      </c>
      <c r="Q6" s="2">
        <v>4119</v>
      </c>
      <c r="R6" s="2">
        <v>750</v>
      </c>
      <c r="S6" s="2">
        <v>2.55</v>
      </c>
      <c r="T6" s="2">
        <v>0</v>
      </c>
      <c r="U6" s="2">
        <v>0</v>
      </c>
      <c r="V6" s="2">
        <v>0</v>
      </c>
      <c r="W6" s="30">
        <v>53.506516614</v>
      </c>
      <c r="X6" s="19">
        <v>59.493678</v>
      </c>
      <c r="Y6" s="30">
        <v>-10.063525381638</v>
      </c>
      <c r="Z6" s="51">
        <v>16532</v>
      </c>
      <c r="AA6" s="76">
        <v>-12.4122913138156</v>
      </c>
      <c r="AB6" s="52">
        <v>469.744680851064</v>
      </c>
      <c r="AC6" s="53">
        <v>44.0121580547112</v>
      </c>
      <c r="AD6" s="52">
        <v>4.86246061559433</v>
      </c>
      <c r="AE6" s="54">
        <v>162.633789100304</v>
      </c>
    </row>
    <row r="7" ht="18.75" customHeight="1" spans="1:31">
      <c r="A7">
        <v>19</v>
      </c>
      <c r="B7" s="66">
        <v>3431000025</v>
      </c>
      <c r="C7" s="42">
        <v>1</v>
      </c>
      <c r="D7" s="42">
        <v>1013</v>
      </c>
      <c r="E7" s="2" t="s">
        <v>1107</v>
      </c>
      <c r="F7" s="3">
        <v>40</v>
      </c>
      <c r="G7" s="2">
        <v>1</v>
      </c>
      <c r="H7" s="44">
        <v>17388</v>
      </c>
      <c r="I7" s="45">
        <v>13911</v>
      </c>
      <c r="J7" s="2">
        <v>1810</v>
      </c>
      <c r="K7" s="2">
        <v>210</v>
      </c>
      <c r="L7" s="2">
        <v>3</v>
      </c>
      <c r="M7" s="2">
        <v>303828</v>
      </c>
      <c r="N7" s="2">
        <v>22418</v>
      </c>
      <c r="O7" s="2">
        <v>0</v>
      </c>
      <c r="P7" s="2">
        <v>4750</v>
      </c>
      <c r="Q7" s="2">
        <v>3100</v>
      </c>
      <c r="R7" s="2">
        <v>0</v>
      </c>
      <c r="S7" s="2">
        <v>17.94</v>
      </c>
      <c r="T7" s="2">
        <v>0</v>
      </c>
      <c r="U7" s="2">
        <v>0</v>
      </c>
      <c r="V7" s="2">
        <v>0</v>
      </c>
      <c r="W7" s="30">
        <v>114.4291721</v>
      </c>
      <c r="X7" s="19">
        <v>122.948</v>
      </c>
      <c r="Y7" s="30">
        <v>-6.92880559260826</v>
      </c>
      <c r="Z7" s="51">
        <v>22952</v>
      </c>
      <c r="AA7" s="76">
        <v>-2.32659463227605</v>
      </c>
      <c r="AB7" s="52">
        <v>167.860773480663</v>
      </c>
      <c r="AC7" s="53">
        <v>12.385635359116</v>
      </c>
      <c r="AD7" s="52">
        <v>8.22580490978362</v>
      </c>
      <c r="AE7" s="54">
        <v>63.2205370718232</v>
      </c>
    </row>
    <row r="8" ht="22.5" customHeight="1" spans="1:31">
      <c r="A8">
        <v>114</v>
      </c>
      <c r="B8" s="66">
        <v>3431000028</v>
      </c>
      <c r="C8" s="42">
        <v>1</v>
      </c>
      <c r="D8" s="42">
        <v>1014</v>
      </c>
      <c r="E8" s="8" t="s">
        <v>278</v>
      </c>
      <c r="F8" s="3">
        <v>105</v>
      </c>
      <c r="G8" s="2">
        <v>1</v>
      </c>
      <c r="H8" s="44">
        <v>17056</v>
      </c>
      <c r="I8" s="45">
        <v>4145</v>
      </c>
      <c r="J8" s="2">
        <v>105</v>
      </c>
      <c r="K8" s="2">
        <v>30</v>
      </c>
      <c r="L8" s="2">
        <v>1</v>
      </c>
      <c r="M8" s="2">
        <v>70256</v>
      </c>
      <c r="N8" s="2">
        <v>2121</v>
      </c>
      <c r="O8" s="2">
        <v>0</v>
      </c>
      <c r="P8" s="2">
        <v>1245.03</v>
      </c>
      <c r="Q8" s="2">
        <v>0</v>
      </c>
      <c r="R8" s="2">
        <v>300</v>
      </c>
      <c r="S8" s="2">
        <v>1.55</v>
      </c>
      <c r="T8" s="2">
        <v>0</v>
      </c>
      <c r="U8" s="2">
        <v>11400</v>
      </c>
      <c r="V8" s="2">
        <v>1151.04</v>
      </c>
      <c r="W8" s="30">
        <v>23.63533211366</v>
      </c>
      <c r="X8" s="19">
        <v>23.37116</v>
      </c>
      <c r="Y8" s="30">
        <v>1.13033376888438</v>
      </c>
      <c r="Z8" s="51">
        <v>4525</v>
      </c>
      <c r="AA8" s="76">
        <v>-53.1270718232044</v>
      </c>
      <c r="AB8" s="52">
        <v>669.104761904762</v>
      </c>
      <c r="AC8" s="53">
        <v>20.2</v>
      </c>
      <c r="AD8" s="52">
        <v>5.70213078737274</v>
      </c>
      <c r="AE8" s="54">
        <v>225.098401082476</v>
      </c>
    </row>
    <row r="9" ht="18.75" customHeight="1" spans="1:31">
      <c r="A9">
        <v>60</v>
      </c>
      <c r="B9" s="66">
        <v>3631000001</v>
      </c>
      <c r="C9" s="42">
        <v>1</v>
      </c>
      <c r="D9" s="42">
        <v>1014</v>
      </c>
      <c r="E9" s="2" t="s">
        <v>384</v>
      </c>
      <c r="F9" s="3">
        <v>26</v>
      </c>
      <c r="G9" s="2">
        <v>1</v>
      </c>
      <c r="H9" s="44">
        <v>21149</v>
      </c>
      <c r="I9" s="45">
        <v>21149</v>
      </c>
      <c r="J9" s="2">
        <v>1546</v>
      </c>
      <c r="K9" s="2">
        <v>206</v>
      </c>
      <c r="L9" s="2">
        <v>3</v>
      </c>
      <c r="M9" s="2">
        <v>260656.58</v>
      </c>
      <c r="N9" s="2">
        <v>31096</v>
      </c>
      <c r="O9" s="2">
        <v>16200</v>
      </c>
      <c r="P9" s="2">
        <v>556.05</v>
      </c>
      <c r="Q9" s="15">
        <v>1017.24</v>
      </c>
      <c r="R9" s="2">
        <v>1450</v>
      </c>
      <c r="S9" s="2">
        <v>0.52</v>
      </c>
      <c r="T9" s="2">
        <v>0</v>
      </c>
      <c r="U9" s="2">
        <v>0</v>
      </c>
      <c r="V9" s="15">
        <v>145676.2</v>
      </c>
      <c r="W9" s="30">
        <v>101.00210712554</v>
      </c>
      <c r="X9" s="19">
        <v>122.184308</v>
      </c>
      <c r="Y9" s="30">
        <v>-17.3362694614271</v>
      </c>
      <c r="Z9" s="51">
        <v>28654</v>
      </c>
      <c r="AA9" s="76">
        <v>8.5223703496894</v>
      </c>
      <c r="AB9" s="52">
        <v>168.60063389392</v>
      </c>
      <c r="AC9" s="53">
        <v>20.1138421733506</v>
      </c>
      <c r="AD9" s="52">
        <v>4.77573914253818</v>
      </c>
      <c r="AE9" s="54">
        <v>65.3312465236352</v>
      </c>
    </row>
    <row r="10" s="60" customFormat="1" ht="15.75" hidden="1" customHeight="1" spans="1:31">
      <c r="A10" s="60">
        <v>10</v>
      </c>
      <c r="B10" s="67">
        <v>2131000082</v>
      </c>
      <c r="C10" s="65">
        <v>1</v>
      </c>
      <c r="D10" s="65">
        <v>1014</v>
      </c>
      <c r="E10" s="15" t="s">
        <v>855</v>
      </c>
      <c r="F10" s="73">
        <v>7</v>
      </c>
      <c r="G10" s="15">
        <v>1</v>
      </c>
      <c r="H10" s="74">
        <v>0</v>
      </c>
      <c r="I10" s="75">
        <v>0</v>
      </c>
      <c r="J10" s="15">
        <v>0</v>
      </c>
      <c r="K10" s="15">
        <v>0</v>
      </c>
      <c r="L10" s="15">
        <v>0</v>
      </c>
      <c r="M10" s="15">
        <v>0</v>
      </c>
      <c r="N10" s="15">
        <v>0</v>
      </c>
      <c r="O10" s="15">
        <v>0</v>
      </c>
      <c r="P10" s="15">
        <v>0</v>
      </c>
      <c r="Q10" s="15">
        <v>0</v>
      </c>
      <c r="R10" s="15">
        <v>0</v>
      </c>
      <c r="S10" s="15">
        <v>0</v>
      </c>
      <c r="T10" s="15">
        <v>0</v>
      </c>
      <c r="U10" s="15">
        <v>0</v>
      </c>
      <c r="V10" s="15">
        <v>0</v>
      </c>
      <c r="W10" s="76">
        <v>0</v>
      </c>
      <c r="X10" s="77">
        <v>32.064</v>
      </c>
      <c r="Y10" s="76"/>
      <c r="Z10" s="80">
        <v>11204</v>
      </c>
      <c r="AA10" s="81">
        <v>-100</v>
      </c>
      <c r="AB10" s="82">
        <v>0</v>
      </c>
      <c r="AC10" s="85">
        <v>0</v>
      </c>
      <c r="AD10" s="82">
        <v>0</v>
      </c>
      <c r="AE10" s="81">
        <v>0</v>
      </c>
    </row>
    <row r="11" ht="18.75" customHeight="1" spans="1:31">
      <c r="A11">
        <v>113</v>
      </c>
      <c r="B11" s="66">
        <v>2131000107</v>
      </c>
      <c r="C11" s="42">
        <v>1</v>
      </c>
      <c r="D11" s="42">
        <v>1017</v>
      </c>
      <c r="E11" s="8" t="s">
        <v>1354</v>
      </c>
      <c r="F11" s="3">
        <v>83</v>
      </c>
      <c r="G11" s="2">
        <v>1</v>
      </c>
      <c r="H11" s="44">
        <v>83907</v>
      </c>
      <c r="I11" s="45">
        <v>34628.96</v>
      </c>
      <c r="J11" s="2">
        <v>940</v>
      </c>
      <c r="K11" s="2">
        <v>149</v>
      </c>
      <c r="L11" s="2">
        <v>4</v>
      </c>
      <c r="M11" s="2">
        <v>413953</v>
      </c>
      <c r="N11" s="2">
        <v>95132</v>
      </c>
      <c r="O11" s="2">
        <v>7069</v>
      </c>
      <c r="P11" s="2">
        <v>4330</v>
      </c>
      <c r="Q11" s="2">
        <v>0</v>
      </c>
      <c r="R11" s="2">
        <v>0</v>
      </c>
      <c r="S11" s="2">
        <v>0</v>
      </c>
      <c r="T11" s="2">
        <v>1</v>
      </c>
      <c r="U11" s="2">
        <v>0</v>
      </c>
      <c r="V11" s="2">
        <v>0</v>
      </c>
      <c r="W11" s="30">
        <v>133.05706225</v>
      </c>
      <c r="X11" s="19">
        <v>173.4389</v>
      </c>
      <c r="Y11" s="30">
        <v>-23.2830338234387</v>
      </c>
      <c r="Z11" s="51">
        <v>87936</v>
      </c>
      <c r="AA11" s="76">
        <v>8.18322416302766</v>
      </c>
      <c r="AB11" s="52">
        <v>440.375531914894</v>
      </c>
      <c r="AC11" s="53">
        <v>101.204255319149</v>
      </c>
      <c r="AD11" s="52">
        <v>3.84236379752669</v>
      </c>
      <c r="AE11" s="54">
        <v>141.550066223404</v>
      </c>
    </row>
    <row r="12" ht="18.75" customHeight="1" spans="1:31">
      <c r="A12">
        <v>21</v>
      </c>
      <c r="B12" s="66">
        <v>9331000005</v>
      </c>
      <c r="C12" s="42">
        <v>1</v>
      </c>
      <c r="D12" s="42">
        <v>1019</v>
      </c>
      <c r="E12" s="8" t="s">
        <v>233</v>
      </c>
      <c r="F12" s="3">
        <v>70</v>
      </c>
      <c r="G12" s="2">
        <v>1</v>
      </c>
      <c r="H12" s="44">
        <v>150163</v>
      </c>
      <c r="I12" s="45">
        <v>72000</v>
      </c>
      <c r="J12" s="2">
        <v>1558</v>
      </c>
      <c r="K12" s="2">
        <v>211</v>
      </c>
      <c r="L12" s="2">
        <v>6</v>
      </c>
      <c r="M12" s="2">
        <v>2095249.5</v>
      </c>
      <c r="N12" s="2">
        <v>72236</v>
      </c>
      <c r="O12" s="2">
        <v>0</v>
      </c>
      <c r="P12" s="2">
        <v>4577.49</v>
      </c>
      <c r="Q12" s="2">
        <v>2770</v>
      </c>
      <c r="R12" s="2">
        <v>0</v>
      </c>
      <c r="S12" s="2">
        <v>0</v>
      </c>
      <c r="T12" s="2">
        <v>0</v>
      </c>
      <c r="U12" s="2">
        <v>6720</v>
      </c>
      <c r="V12" s="2">
        <v>5076</v>
      </c>
      <c r="W12" s="30">
        <v>611.81974233378</v>
      </c>
      <c r="X12" s="19">
        <v>694.311436</v>
      </c>
      <c r="Y12" s="30">
        <v>-11.8810794967548</v>
      </c>
      <c r="Z12" s="51">
        <v>68099</v>
      </c>
      <c r="AA12" s="76">
        <v>6.07497907458259</v>
      </c>
      <c r="AB12" s="82">
        <v>1344.83279845956</v>
      </c>
      <c r="AC12" s="53">
        <v>46.3645699614891</v>
      </c>
      <c r="AD12" s="52">
        <v>8.4974964213025</v>
      </c>
      <c r="AE12" s="54">
        <v>392.69559841706</v>
      </c>
    </row>
    <row r="13" ht="18.75" customHeight="1" spans="1:31">
      <c r="A13">
        <v>53</v>
      </c>
      <c r="B13" s="66">
        <v>3131000543</v>
      </c>
      <c r="C13" s="42">
        <v>1</v>
      </c>
      <c r="D13" s="42">
        <v>1021</v>
      </c>
      <c r="E13" s="2" t="s">
        <v>116</v>
      </c>
      <c r="F13" s="3">
        <v>31</v>
      </c>
      <c r="G13" s="2">
        <v>1</v>
      </c>
      <c r="H13" s="44">
        <v>54974</v>
      </c>
      <c r="I13" s="45">
        <v>24014</v>
      </c>
      <c r="J13" s="2">
        <v>468</v>
      </c>
      <c r="K13" s="2">
        <v>124</v>
      </c>
      <c r="L13" s="2">
        <v>2</v>
      </c>
      <c r="M13" s="2">
        <v>179280</v>
      </c>
      <c r="N13" s="2">
        <v>54665</v>
      </c>
      <c r="O13" s="2">
        <v>0</v>
      </c>
      <c r="P13" s="2">
        <v>1401.8</v>
      </c>
      <c r="Q13" s="2">
        <v>0</v>
      </c>
      <c r="R13" s="2">
        <v>0</v>
      </c>
      <c r="S13" s="2">
        <v>3.32</v>
      </c>
      <c r="T13" s="2">
        <v>2</v>
      </c>
      <c r="U13" s="2">
        <v>0</v>
      </c>
      <c r="V13" s="2">
        <v>0</v>
      </c>
      <c r="W13" s="30">
        <v>56.4583442196</v>
      </c>
      <c r="X13" s="19">
        <v>61.80506</v>
      </c>
      <c r="Y13" s="30">
        <v>-8.65093534477597</v>
      </c>
      <c r="Z13" s="51">
        <v>65935</v>
      </c>
      <c r="AA13" s="76">
        <v>-17.0925911882915</v>
      </c>
      <c r="AB13" s="52">
        <v>383.076923076923</v>
      </c>
      <c r="AC13" s="53">
        <v>116.805555555556</v>
      </c>
      <c r="AD13" s="52">
        <v>2.35105955774132</v>
      </c>
      <c r="AE13" s="54">
        <v>120.637487648718</v>
      </c>
    </row>
    <row r="14" ht="18.75" customHeight="1" spans="1:31">
      <c r="A14">
        <v>89</v>
      </c>
      <c r="B14" s="66">
        <v>3131000058</v>
      </c>
      <c r="C14" s="42">
        <v>1</v>
      </c>
      <c r="D14" s="42">
        <v>1022</v>
      </c>
      <c r="E14" s="2" t="s">
        <v>348</v>
      </c>
      <c r="F14" s="3">
        <v>14</v>
      </c>
      <c r="G14" s="2">
        <v>1</v>
      </c>
      <c r="H14" s="44">
        <v>16713</v>
      </c>
      <c r="I14" s="45">
        <v>4631</v>
      </c>
      <c r="J14" s="2">
        <v>175</v>
      </c>
      <c r="K14" s="2">
        <v>51</v>
      </c>
      <c r="L14" s="2">
        <v>2</v>
      </c>
      <c r="M14" s="2">
        <v>86346</v>
      </c>
      <c r="N14" s="2">
        <v>11724</v>
      </c>
      <c r="O14" s="2">
        <v>0</v>
      </c>
      <c r="P14" s="2">
        <v>637.96</v>
      </c>
      <c r="Q14" s="2">
        <v>626.38</v>
      </c>
      <c r="R14" s="2">
        <v>430</v>
      </c>
      <c r="S14" s="2">
        <v>1.62</v>
      </c>
      <c r="T14" s="2">
        <v>1</v>
      </c>
      <c r="U14" s="2">
        <v>0</v>
      </c>
      <c r="V14" s="2">
        <v>0</v>
      </c>
      <c r="W14" s="30">
        <v>28.6949644074</v>
      </c>
      <c r="X14" s="19">
        <v>29.684126</v>
      </c>
      <c r="Y14" s="30">
        <v>-3.33229144964549</v>
      </c>
      <c r="Z14" s="51">
        <v>7718</v>
      </c>
      <c r="AA14" s="76">
        <v>51.9046385073853</v>
      </c>
      <c r="AB14" s="52">
        <v>493.405714285714</v>
      </c>
      <c r="AC14" s="53">
        <v>66.9942857142857</v>
      </c>
      <c r="AD14" s="52">
        <v>6.19627821364716</v>
      </c>
      <c r="AE14" s="54">
        <v>163.971225185143</v>
      </c>
    </row>
    <row r="15" ht="18.75" customHeight="1" spans="1:31">
      <c r="A15">
        <v>16</v>
      </c>
      <c r="B15" s="66">
        <v>3131000090</v>
      </c>
      <c r="C15" s="42">
        <v>1</v>
      </c>
      <c r="D15" s="42">
        <v>1023</v>
      </c>
      <c r="E15" s="2" t="s">
        <v>1576</v>
      </c>
      <c r="F15" s="3">
        <v>80</v>
      </c>
      <c r="G15" s="2">
        <v>1</v>
      </c>
      <c r="H15" s="44">
        <v>42952</v>
      </c>
      <c r="I15" s="45">
        <v>20880</v>
      </c>
      <c r="J15" s="2">
        <v>1048</v>
      </c>
      <c r="K15" s="2">
        <v>155</v>
      </c>
      <c r="L15" s="2">
        <v>3</v>
      </c>
      <c r="M15" s="2">
        <v>242539</v>
      </c>
      <c r="N15" s="2">
        <v>18551</v>
      </c>
      <c r="O15" s="2">
        <v>0</v>
      </c>
      <c r="P15" s="2">
        <v>896</v>
      </c>
      <c r="Q15" s="2">
        <v>936</v>
      </c>
      <c r="R15" s="2">
        <v>0</v>
      </c>
      <c r="S15" s="2">
        <v>12.36</v>
      </c>
      <c r="T15" s="2">
        <v>2</v>
      </c>
      <c r="U15" s="2">
        <v>0</v>
      </c>
      <c r="V15" s="2">
        <v>0</v>
      </c>
      <c r="W15" s="30">
        <v>84.346552528</v>
      </c>
      <c r="X15" s="19">
        <v>79.06124</v>
      </c>
      <c r="Y15" s="30">
        <v>6.68508681118585</v>
      </c>
      <c r="Z15" s="51">
        <v>19448</v>
      </c>
      <c r="AA15" s="76">
        <v>-4.61229946524064</v>
      </c>
      <c r="AB15" s="52">
        <v>231.43034351145</v>
      </c>
      <c r="AC15" s="53">
        <v>17.7013358778626</v>
      </c>
      <c r="AD15" s="52">
        <v>4.03958584904214</v>
      </c>
      <c r="AE15" s="54">
        <v>80.4833516488549</v>
      </c>
    </row>
    <row r="16" ht="18.75" customHeight="1" spans="1:31">
      <c r="A16">
        <v>95</v>
      </c>
      <c r="B16" s="66">
        <v>3131000059</v>
      </c>
      <c r="C16" s="42">
        <v>1</v>
      </c>
      <c r="D16" s="42">
        <v>1025</v>
      </c>
      <c r="E16" s="2" t="s">
        <v>916</v>
      </c>
      <c r="F16" s="3">
        <v>11</v>
      </c>
      <c r="G16" s="2">
        <v>1</v>
      </c>
      <c r="H16" s="44">
        <v>45339</v>
      </c>
      <c r="I16" s="45">
        <v>25244</v>
      </c>
      <c r="J16" s="2">
        <v>820</v>
      </c>
      <c r="K16" s="2">
        <v>149</v>
      </c>
      <c r="L16" s="2">
        <v>3</v>
      </c>
      <c r="M16" s="2">
        <v>451876</v>
      </c>
      <c r="N16" s="2">
        <v>38913</v>
      </c>
      <c r="O16" s="2">
        <v>0</v>
      </c>
      <c r="P16" s="2">
        <v>1411.92</v>
      </c>
      <c r="Q16" s="2">
        <v>435.18</v>
      </c>
      <c r="R16" s="2">
        <v>0</v>
      </c>
      <c r="S16" s="2">
        <v>6.93</v>
      </c>
      <c r="T16" s="2">
        <v>1</v>
      </c>
      <c r="U16" s="2">
        <v>0</v>
      </c>
      <c r="V16" s="2">
        <v>0</v>
      </c>
      <c r="W16" s="30">
        <v>139.13218900332</v>
      </c>
      <c r="X16" s="19">
        <v>138.388699</v>
      </c>
      <c r="Y16" s="30">
        <v>0.537247628377541</v>
      </c>
      <c r="Z16" s="51">
        <v>30321</v>
      </c>
      <c r="AA16" s="76">
        <v>28.3367962798061</v>
      </c>
      <c r="AB16" s="52">
        <v>551.068292682927</v>
      </c>
      <c r="AC16" s="53">
        <v>47.4548780487805</v>
      </c>
      <c r="AD16" s="52">
        <v>5.51149536536682</v>
      </c>
      <c r="AE16" s="54">
        <v>169.673401223561</v>
      </c>
    </row>
    <row r="17" ht="18.75" customHeight="1" spans="1:31">
      <c r="A17">
        <v>97</v>
      </c>
      <c r="B17" s="66">
        <v>3731000001</v>
      </c>
      <c r="C17" s="42">
        <v>1</v>
      </c>
      <c r="D17" s="42">
        <v>1031</v>
      </c>
      <c r="E17" s="2" t="s">
        <v>307</v>
      </c>
      <c r="F17" s="3">
        <v>38</v>
      </c>
      <c r="G17" s="2">
        <v>1</v>
      </c>
      <c r="H17" s="44">
        <v>29756</v>
      </c>
      <c r="I17" s="45">
        <v>10260</v>
      </c>
      <c r="J17" s="2">
        <v>247</v>
      </c>
      <c r="K17" s="2">
        <v>59</v>
      </c>
      <c r="L17" s="2">
        <v>2</v>
      </c>
      <c r="M17" s="2">
        <v>105357</v>
      </c>
      <c r="N17" s="2">
        <v>5244</v>
      </c>
      <c r="O17" s="2">
        <v>0</v>
      </c>
      <c r="P17" s="2">
        <v>116</v>
      </c>
      <c r="Q17" s="2">
        <v>0</v>
      </c>
      <c r="R17" s="2">
        <v>1200</v>
      </c>
      <c r="S17" s="2">
        <v>1.37</v>
      </c>
      <c r="T17" s="2">
        <v>0</v>
      </c>
      <c r="U17" s="2">
        <v>0</v>
      </c>
      <c r="V17" s="2">
        <v>0</v>
      </c>
      <c r="W17" s="30">
        <v>33.894574152</v>
      </c>
      <c r="X17" s="19">
        <v>34.37836</v>
      </c>
      <c r="Y17" s="30">
        <v>-1.40723946110287</v>
      </c>
      <c r="Z17" s="51">
        <v>3200</v>
      </c>
      <c r="AA17" s="76">
        <v>63.875</v>
      </c>
      <c r="AB17" s="52">
        <v>426.546558704453</v>
      </c>
      <c r="AC17" s="53">
        <v>21.2307692307692</v>
      </c>
      <c r="AD17" s="52">
        <v>3.30356473216374</v>
      </c>
      <c r="AE17" s="54">
        <v>137.224996566802</v>
      </c>
    </row>
    <row r="18" ht="18.75" customHeight="1" spans="1:31">
      <c r="A18">
        <v>96</v>
      </c>
      <c r="B18" s="66">
        <v>3131000060</v>
      </c>
      <c r="C18" s="42">
        <v>1</v>
      </c>
      <c r="D18" s="42">
        <v>1032</v>
      </c>
      <c r="E18" s="2" t="s">
        <v>1340</v>
      </c>
      <c r="F18" s="3">
        <v>97</v>
      </c>
      <c r="G18" s="2">
        <v>1</v>
      </c>
      <c r="H18" s="44">
        <v>20280</v>
      </c>
      <c r="I18" s="45">
        <v>5055</v>
      </c>
      <c r="J18" s="2">
        <v>136</v>
      </c>
      <c r="K18" s="2">
        <v>35</v>
      </c>
      <c r="L18" s="2">
        <v>2</v>
      </c>
      <c r="M18" s="2">
        <v>81306</v>
      </c>
      <c r="N18" s="2">
        <v>2836</v>
      </c>
      <c r="O18" s="2">
        <v>0</v>
      </c>
      <c r="P18" s="2">
        <v>1991</v>
      </c>
      <c r="Q18" s="2">
        <v>0</v>
      </c>
      <c r="R18" s="2">
        <v>480</v>
      </c>
      <c r="S18" s="2">
        <v>3.14</v>
      </c>
      <c r="T18" s="2">
        <v>1</v>
      </c>
      <c r="U18" s="2">
        <v>0</v>
      </c>
      <c r="V18" s="2">
        <v>0</v>
      </c>
      <c r="W18" s="30">
        <v>29.517568902</v>
      </c>
      <c r="X18" s="19">
        <v>27.8006</v>
      </c>
      <c r="Y18" s="30">
        <v>6.1760138342338</v>
      </c>
      <c r="Z18" s="51">
        <v>4662</v>
      </c>
      <c r="AA18" s="76">
        <v>-39.1677391677392</v>
      </c>
      <c r="AB18" s="52">
        <v>597.838235294118</v>
      </c>
      <c r="AC18" s="53">
        <v>20.8529411764706</v>
      </c>
      <c r="AD18" s="52">
        <v>5.83928168189911</v>
      </c>
      <c r="AE18" s="54">
        <v>217.040947808824</v>
      </c>
    </row>
    <row r="19" ht="18.75" customHeight="1" spans="1:31">
      <c r="A19">
        <v>47</v>
      </c>
      <c r="B19" s="66">
        <v>3131000542</v>
      </c>
      <c r="C19" s="42">
        <v>1</v>
      </c>
      <c r="D19" s="42">
        <v>1041</v>
      </c>
      <c r="E19" s="2" t="s">
        <v>890</v>
      </c>
      <c r="F19" s="3">
        <v>67</v>
      </c>
      <c r="G19" s="2">
        <v>1</v>
      </c>
      <c r="H19" s="44">
        <v>40549</v>
      </c>
      <c r="I19" s="45">
        <v>10340</v>
      </c>
      <c r="J19" s="2">
        <v>315</v>
      </c>
      <c r="K19" s="2">
        <v>71</v>
      </c>
      <c r="L19" s="2">
        <v>3</v>
      </c>
      <c r="M19" s="2">
        <v>217476</v>
      </c>
      <c r="N19" s="2">
        <v>18824</v>
      </c>
      <c r="O19" s="2">
        <v>0</v>
      </c>
      <c r="P19" s="2">
        <v>454</v>
      </c>
      <c r="Q19" s="2">
        <v>1990</v>
      </c>
      <c r="R19" s="2">
        <v>940</v>
      </c>
      <c r="S19" s="2">
        <v>2.95</v>
      </c>
      <c r="T19" s="2">
        <v>0</v>
      </c>
      <c r="U19" s="2">
        <v>0</v>
      </c>
      <c r="V19" s="2">
        <v>0</v>
      </c>
      <c r="W19" s="30">
        <v>70.175862328</v>
      </c>
      <c r="X19" s="19">
        <v>60.042078</v>
      </c>
      <c r="Y19" s="30">
        <v>16.8778041426215</v>
      </c>
      <c r="Z19" s="51">
        <v>19114</v>
      </c>
      <c r="AA19" s="76">
        <v>-1.51721251438736</v>
      </c>
      <c r="AB19" s="52">
        <v>690.4</v>
      </c>
      <c r="AC19" s="53">
        <v>59.7587301587302</v>
      </c>
      <c r="AD19" s="52">
        <v>6.78683388085106</v>
      </c>
      <c r="AE19" s="54">
        <v>222.780515326984</v>
      </c>
    </row>
    <row r="20" ht="18.75" customHeight="1" spans="1:31">
      <c r="A20">
        <v>45</v>
      </c>
      <c r="B20" s="66">
        <v>2131000089</v>
      </c>
      <c r="C20" s="42">
        <v>1</v>
      </c>
      <c r="D20" s="42">
        <v>1042</v>
      </c>
      <c r="E20" s="2" t="s">
        <v>1027</v>
      </c>
      <c r="F20" s="3">
        <v>17</v>
      </c>
      <c r="G20" s="2">
        <v>1</v>
      </c>
      <c r="H20" s="44">
        <v>19380</v>
      </c>
      <c r="I20" s="45">
        <v>7218</v>
      </c>
      <c r="J20" s="2">
        <v>199</v>
      </c>
      <c r="K20" s="2">
        <v>146</v>
      </c>
      <c r="L20" s="2">
        <v>1</v>
      </c>
      <c r="M20" s="2">
        <v>117281</v>
      </c>
      <c r="N20" s="2">
        <v>5651</v>
      </c>
      <c r="O20" s="2">
        <v>0</v>
      </c>
      <c r="P20" s="2">
        <v>1367.76</v>
      </c>
      <c r="Q20" s="2">
        <v>0</v>
      </c>
      <c r="R20" s="2">
        <v>700</v>
      </c>
      <c r="S20" s="2">
        <v>1.53</v>
      </c>
      <c r="T20" s="2">
        <v>0</v>
      </c>
      <c r="U20" s="2">
        <v>0</v>
      </c>
      <c r="V20" s="2">
        <v>0</v>
      </c>
      <c r="W20" s="30">
        <v>37.97607910672</v>
      </c>
      <c r="X20" s="19">
        <v>39.53015</v>
      </c>
      <c r="Y20" s="30">
        <v>-3.93135592270709</v>
      </c>
      <c r="Z20" s="51">
        <v>6834</v>
      </c>
      <c r="AA20" s="76">
        <v>-17.3105062920691</v>
      </c>
      <c r="AB20" s="52">
        <v>589.35175879397</v>
      </c>
      <c r="AC20" s="53">
        <v>28.3969849246231</v>
      </c>
      <c r="AD20" s="52">
        <v>5.26130217604877</v>
      </c>
      <c r="AE20" s="54">
        <v>190.834568375477</v>
      </c>
    </row>
    <row r="21" ht="18.75" customHeight="1" spans="1:31">
      <c r="A21">
        <v>59</v>
      </c>
      <c r="B21" s="66">
        <v>3131000544</v>
      </c>
      <c r="C21" s="42">
        <v>1</v>
      </c>
      <c r="D21" s="42">
        <v>1051</v>
      </c>
      <c r="E21" s="2" t="s">
        <v>1200</v>
      </c>
      <c r="F21" s="3">
        <v>46</v>
      </c>
      <c r="G21" s="2">
        <v>1</v>
      </c>
      <c r="H21" s="44">
        <v>16446</v>
      </c>
      <c r="I21" s="45">
        <v>7764</v>
      </c>
      <c r="J21" s="2">
        <v>306</v>
      </c>
      <c r="K21" s="2">
        <v>65</v>
      </c>
      <c r="L21" s="2">
        <v>2</v>
      </c>
      <c r="M21" s="2">
        <v>138402</v>
      </c>
      <c r="N21" s="2">
        <v>6138</v>
      </c>
      <c r="O21" s="2">
        <v>0</v>
      </c>
      <c r="P21" s="2">
        <v>1590</v>
      </c>
      <c r="Q21" s="2">
        <v>0</v>
      </c>
      <c r="R21" s="2">
        <v>0</v>
      </c>
      <c r="S21" s="2">
        <v>6.01</v>
      </c>
      <c r="T21" s="2">
        <v>2</v>
      </c>
      <c r="U21" s="2">
        <v>0</v>
      </c>
      <c r="V21" s="2">
        <v>0</v>
      </c>
      <c r="W21" s="30">
        <v>47.57762998</v>
      </c>
      <c r="X21" s="19">
        <v>47.90815</v>
      </c>
      <c r="Y21" s="30">
        <v>-0.689903534158567</v>
      </c>
      <c r="Z21" s="51">
        <v>4970</v>
      </c>
      <c r="AA21" s="76">
        <v>23.5010060362173</v>
      </c>
      <c r="AB21" s="52">
        <v>452.294117647059</v>
      </c>
      <c r="AC21" s="53">
        <v>20.0588235294118</v>
      </c>
      <c r="AD21" s="52">
        <v>6.12797913189078</v>
      </c>
      <c r="AE21" s="54">
        <v>155.482450915033</v>
      </c>
    </row>
    <row r="22" ht="18.75" customHeight="1" spans="1:31">
      <c r="A22">
        <v>51</v>
      </c>
      <c r="B22" s="66">
        <v>2131000090</v>
      </c>
      <c r="C22" s="42">
        <v>1</v>
      </c>
      <c r="D22" s="42">
        <v>1071</v>
      </c>
      <c r="E22" s="2" t="s">
        <v>1039</v>
      </c>
      <c r="F22" s="3">
        <v>9</v>
      </c>
      <c r="G22" s="2">
        <v>1</v>
      </c>
      <c r="H22" s="44">
        <v>9710.28</v>
      </c>
      <c r="I22" s="45">
        <v>9710.28</v>
      </c>
      <c r="J22" s="2">
        <v>173</v>
      </c>
      <c r="K22" s="2">
        <v>48</v>
      </c>
      <c r="L22" s="2">
        <v>2</v>
      </c>
      <c r="M22" s="2">
        <v>160341</v>
      </c>
      <c r="N22" s="2">
        <v>5843</v>
      </c>
      <c r="O22" s="2">
        <v>0</v>
      </c>
      <c r="P22" s="2">
        <v>4048</v>
      </c>
      <c r="Q22" s="2">
        <v>0</v>
      </c>
      <c r="R22" s="2">
        <v>2089</v>
      </c>
      <c r="S22" s="2">
        <v>0</v>
      </c>
      <c r="T22" s="2">
        <v>0</v>
      </c>
      <c r="U22" s="2">
        <v>0</v>
      </c>
      <c r="V22" s="2">
        <v>0</v>
      </c>
      <c r="W22" s="30">
        <v>54.107426556</v>
      </c>
      <c r="X22" s="19">
        <v>42.32785</v>
      </c>
      <c r="Y22" s="30">
        <v>27.8293760632775</v>
      </c>
      <c r="Z22" s="51">
        <v>5646</v>
      </c>
      <c r="AA22" s="76">
        <v>3.48919589089621</v>
      </c>
      <c r="AB22" s="52">
        <v>926.826589595376</v>
      </c>
      <c r="AC22" s="53">
        <v>33.7745664739884</v>
      </c>
      <c r="AD22" s="52">
        <v>5.57217985022059</v>
      </c>
      <c r="AE22" s="54">
        <v>312.759691075144</v>
      </c>
    </row>
    <row r="23" ht="18.75" customHeight="1" spans="1:31">
      <c r="A23">
        <v>8</v>
      </c>
      <c r="B23" s="66">
        <v>2131000080</v>
      </c>
      <c r="C23" s="42">
        <v>1</v>
      </c>
      <c r="D23" s="42">
        <v>1071</v>
      </c>
      <c r="E23" s="2" t="s">
        <v>1060</v>
      </c>
      <c r="F23" s="3">
        <v>116</v>
      </c>
      <c r="G23" s="2">
        <v>1</v>
      </c>
      <c r="H23" s="44">
        <v>20150</v>
      </c>
      <c r="I23" s="45">
        <v>5795</v>
      </c>
      <c r="J23" s="2">
        <v>158</v>
      </c>
      <c r="K23" s="2">
        <v>37</v>
      </c>
      <c r="L23" s="2">
        <v>1</v>
      </c>
      <c r="M23" s="2">
        <v>84497</v>
      </c>
      <c r="N23" s="2">
        <v>3270</v>
      </c>
      <c r="O23" s="2">
        <v>0</v>
      </c>
      <c r="P23" s="2">
        <v>808.38</v>
      </c>
      <c r="Q23" s="2">
        <v>0</v>
      </c>
      <c r="R23" s="2">
        <v>600</v>
      </c>
      <c r="S23" s="2">
        <v>2.04</v>
      </c>
      <c r="T23" s="2">
        <v>0</v>
      </c>
      <c r="U23" s="2">
        <v>0</v>
      </c>
      <c r="V23" s="2">
        <v>0</v>
      </c>
      <c r="W23" s="30">
        <v>28.27201474236</v>
      </c>
      <c r="X23" s="19">
        <v>29.05604</v>
      </c>
      <c r="Y23" s="30">
        <v>-2.69832109826389</v>
      </c>
      <c r="Z23" s="51">
        <v>2850</v>
      </c>
      <c r="AA23" s="76">
        <v>14.7368421052632</v>
      </c>
      <c r="AB23" s="52">
        <v>534.791139240506</v>
      </c>
      <c r="AC23" s="53">
        <v>20.6962025316456</v>
      </c>
      <c r="AD23" s="52">
        <v>4.87869106856946</v>
      </c>
      <c r="AE23" s="54">
        <v>178.936802166835</v>
      </c>
    </row>
    <row r="24" ht="18.75" customHeight="1" spans="1:31">
      <c r="A24">
        <v>9</v>
      </c>
      <c r="B24" s="66">
        <v>2131000081</v>
      </c>
      <c r="C24" s="42">
        <v>1</v>
      </c>
      <c r="D24" s="42">
        <v>1072</v>
      </c>
      <c r="E24" s="2" t="s">
        <v>561</v>
      </c>
      <c r="F24" s="3">
        <v>68</v>
      </c>
      <c r="G24" s="2">
        <v>1</v>
      </c>
      <c r="H24" s="44">
        <v>14200</v>
      </c>
      <c r="I24" s="45">
        <v>3617</v>
      </c>
      <c r="J24" s="2">
        <v>210</v>
      </c>
      <c r="K24" s="2">
        <v>178</v>
      </c>
      <c r="L24" s="2">
        <v>2</v>
      </c>
      <c r="M24" s="2">
        <v>102135</v>
      </c>
      <c r="N24" s="2">
        <v>13678</v>
      </c>
      <c r="O24" s="2">
        <v>0</v>
      </c>
      <c r="P24" s="2">
        <v>1948.49</v>
      </c>
      <c r="Q24" s="2">
        <v>971.77</v>
      </c>
      <c r="R24" s="2">
        <v>600</v>
      </c>
      <c r="S24" s="2">
        <v>1.98</v>
      </c>
      <c r="T24" s="2">
        <v>0</v>
      </c>
      <c r="U24" s="2">
        <v>0</v>
      </c>
      <c r="V24" s="2">
        <v>600</v>
      </c>
      <c r="W24" s="30">
        <v>35.7341067934</v>
      </c>
      <c r="X24" s="19">
        <v>24.639572</v>
      </c>
      <c r="Y24" s="30">
        <v>45.0273032072148</v>
      </c>
      <c r="Z24" s="51">
        <v>5233</v>
      </c>
      <c r="AA24" s="76">
        <v>161.37970571374</v>
      </c>
      <c r="AB24" s="52">
        <v>486.357142857143</v>
      </c>
      <c r="AC24" s="53">
        <v>65.1333333333333</v>
      </c>
      <c r="AD24" s="52">
        <v>9.87948763986729</v>
      </c>
      <c r="AE24" s="54">
        <v>170.162413301905</v>
      </c>
    </row>
    <row r="25" ht="18.75" customHeight="1" spans="1:31">
      <c r="A25">
        <v>11</v>
      </c>
      <c r="B25" s="66">
        <v>2131000083</v>
      </c>
      <c r="C25" s="42">
        <v>1</v>
      </c>
      <c r="D25" s="42">
        <v>1072</v>
      </c>
      <c r="E25" s="2" t="s">
        <v>1265</v>
      </c>
      <c r="F25" s="3">
        <v>100</v>
      </c>
      <c r="G25" s="2">
        <v>1</v>
      </c>
      <c r="H25" s="44">
        <v>20714</v>
      </c>
      <c r="I25" s="45">
        <v>6069</v>
      </c>
      <c r="J25" s="2">
        <v>154</v>
      </c>
      <c r="K25" s="2">
        <v>50</v>
      </c>
      <c r="L25" s="2">
        <v>2</v>
      </c>
      <c r="M25" s="2">
        <v>84277.01</v>
      </c>
      <c r="N25" s="2">
        <v>6704.01</v>
      </c>
      <c r="O25" s="2">
        <v>0</v>
      </c>
      <c r="P25" s="2">
        <v>224.06</v>
      </c>
      <c r="Q25" s="2">
        <v>839.48</v>
      </c>
      <c r="R25" s="2">
        <v>1150</v>
      </c>
      <c r="S25" s="2">
        <v>0</v>
      </c>
      <c r="T25" s="2">
        <v>0</v>
      </c>
      <c r="U25" s="2">
        <v>0</v>
      </c>
      <c r="V25" s="2">
        <v>0</v>
      </c>
      <c r="W25" s="30">
        <v>27.5358490802</v>
      </c>
      <c r="X25" s="19">
        <v>31.08883</v>
      </c>
      <c r="Y25" s="30">
        <v>-11.4284806465859</v>
      </c>
      <c r="Z25" s="51">
        <v>6708</v>
      </c>
      <c r="AA25" s="76">
        <v>-0.0594812164579574</v>
      </c>
      <c r="AB25" s="52">
        <v>547.253311688312</v>
      </c>
      <c r="AC25" s="53">
        <v>43.5325324675325</v>
      </c>
      <c r="AD25" s="52">
        <v>4.53713117156039</v>
      </c>
      <c r="AE25" s="54">
        <v>178.804214806493</v>
      </c>
    </row>
    <row r="26" ht="18.75" customHeight="1" spans="1:31">
      <c r="A26">
        <v>90</v>
      </c>
      <c r="B26" s="66">
        <v>5131000002</v>
      </c>
      <c r="C26" s="42">
        <v>1</v>
      </c>
      <c r="D26" s="42">
        <v>1081</v>
      </c>
      <c r="E26" s="2" t="s">
        <v>481</v>
      </c>
      <c r="F26" s="3">
        <v>89</v>
      </c>
      <c r="G26" s="2">
        <v>1</v>
      </c>
      <c r="H26" s="44">
        <v>24023</v>
      </c>
      <c r="I26" s="45">
        <v>5830</v>
      </c>
      <c r="J26" s="2">
        <v>183</v>
      </c>
      <c r="K26" s="2">
        <v>70</v>
      </c>
      <c r="L26" s="2">
        <v>2</v>
      </c>
      <c r="M26" s="2">
        <v>106206</v>
      </c>
      <c r="N26" s="2">
        <v>4847</v>
      </c>
      <c r="O26" s="2">
        <v>0</v>
      </c>
      <c r="P26" s="2">
        <v>613</v>
      </c>
      <c r="Q26" s="2">
        <v>952</v>
      </c>
      <c r="R26" s="2">
        <v>700</v>
      </c>
      <c r="S26" s="2">
        <v>0.69</v>
      </c>
      <c r="T26" s="2">
        <v>0</v>
      </c>
      <c r="U26" s="2">
        <v>0</v>
      </c>
      <c r="V26" s="2">
        <v>0</v>
      </c>
      <c r="W26" s="30">
        <v>34.328731698</v>
      </c>
      <c r="X26" s="19">
        <v>31.851518</v>
      </c>
      <c r="Y26" s="30">
        <v>7.77738033710042</v>
      </c>
      <c r="Z26" s="51">
        <v>9813</v>
      </c>
      <c r="AA26" s="76">
        <v>-50.6063385305207</v>
      </c>
      <c r="AB26" s="52">
        <v>580.360655737705</v>
      </c>
      <c r="AC26" s="53">
        <v>26.4863387978142</v>
      </c>
      <c r="AD26" s="52">
        <v>5.88829017118353</v>
      </c>
      <c r="AE26" s="54">
        <v>187.588697803279</v>
      </c>
    </row>
    <row r="27" ht="18.75" customHeight="1" spans="1:31">
      <c r="A27">
        <v>93</v>
      </c>
      <c r="B27" s="66">
        <v>2131000103</v>
      </c>
      <c r="C27" s="42">
        <v>1</v>
      </c>
      <c r="D27" s="42">
        <v>1082</v>
      </c>
      <c r="E27" s="2" t="s">
        <v>614</v>
      </c>
      <c r="F27" s="3">
        <v>96</v>
      </c>
      <c r="G27" s="2">
        <v>1</v>
      </c>
      <c r="H27" s="44">
        <v>23076</v>
      </c>
      <c r="I27" s="45">
        <v>4871</v>
      </c>
      <c r="J27" s="2">
        <v>258</v>
      </c>
      <c r="K27" s="2">
        <v>49</v>
      </c>
      <c r="L27" s="2">
        <v>2</v>
      </c>
      <c r="M27" s="2">
        <v>83590</v>
      </c>
      <c r="N27" s="2">
        <v>5849</v>
      </c>
      <c r="O27" s="2">
        <v>0</v>
      </c>
      <c r="P27" s="2">
        <v>1424</v>
      </c>
      <c r="Q27" s="2">
        <v>1548</v>
      </c>
      <c r="R27" s="2">
        <v>500</v>
      </c>
      <c r="S27" s="2">
        <v>2.27</v>
      </c>
      <c r="T27" s="2">
        <v>0</v>
      </c>
      <c r="U27" s="2">
        <v>0</v>
      </c>
      <c r="V27" s="2">
        <v>0</v>
      </c>
      <c r="W27" s="30">
        <v>30.670427816</v>
      </c>
      <c r="X27" s="19">
        <v>32.762163</v>
      </c>
      <c r="Y27" s="30">
        <v>-6.38460648645207</v>
      </c>
      <c r="Z27" s="51">
        <v>6420</v>
      </c>
      <c r="AA27" s="76">
        <v>-8.89408099688474</v>
      </c>
      <c r="AB27" s="52">
        <v>323.992248062016</v>
      </c>
      <c r="AC27" s="53">
        <v>22.6705426356589</v>
      </c>
      <c r="AD27" s="52">
        <v>6.29653619708479</v>
      </c>
      <c r="AE27" s="54">
        <v>118.877627193798</v>
      </c>
    </row>
    <row r="28" ht="18.75" customHeight="1" spans="1:31">
      <c r="A28">
        <v>94</v>
      </c>
      <c r="B28" s="66">
        <v>2131000156</v>
      </c>
      <c r="C28" s="42">
        <v>1</v>
      </c>
      <c r="D28" s="42">
        <v>1091</v>
      </c>
      <c r="E28" s="2" t="s">
        <v>249</v>
      </c>
      <c r="F28" s="3">
        <v>45</v>
      </c>
      <c r="G28" s="2">
        <v>1</v>
      </c>
      <c r="H28" s="44">
        <v>38850</v>
      </c>
      <c r="I28" s="45">
        <v>8693</v>
      </c>
      <c r="J28" s="2">
        <v>418</v>
      </c>
      <c r="K28" s="2">
        <v>91</v>
      </c>
      <c r="L28" s="2">
        <v>1</v>
      </c>
      <c r="M28" s="2">
        <v>186900</v>
      </c>
      <c r="N28" s="2">
        <v>17615</v>
      </c>
      <c r="O28" s="2">
        <v>0</v>
      </c>
      <c r="P28" s="2">
        <v>3350</v>
      </c>
      <c r="Q28" s="2">
        <v>0</v>
      </c>
      <c r="R28" s="2">
        <v>750</v>
      </c>
      <c r="S28" s="2">
        <v>2.23</v>
      </c>
      <c r="T28" s="2">
        <v>0</v>
      </c>
      <c r="U28" s="2">
        <v>0</v>
      </c>
      <c r="V28" s="2">
        <v>0</v>
      </c>
      <c r="W28" s="30">
        <v>60.9412337</v>
      </c>
      <c r="X28" s="19">
        <v>52.65349</v>
      </c>
      <c r="Y28" s="30">
        <v>15.7401602438889</v>
      </c>
      <c r="Z28" s="51">
        <v>20710</v>
      </c>
      <c r="AA28" s="76">
        <v>-14.9444712699179</v>
      </c>
      <c r="AB28" s="52">
        <v>447.129186602871</v>
      </c>
      <c r="AC28" s="53">
        <v>42.1411483253588</v>
      </c>
      <c r="AD28" s="52">
        <v>7.01038004141263</v>
      </c>
      <c r="AE28" s="54">
        <v>145.792425119617</v>
      </c>
    </row>
    <row r="29" ht="18.75" customHeight="1" spans="1:31">
      <c r="A29">
        <v>44</v>
      </c>
      <c r="B29" s="66">
        <v>2131000088</v>
      </c>
      <c r="C29" s="42">
        <v>1</v>
      </c>
      <c r="D29" s="42">
        <v>1101</v>
      </c>
      <c r="E29" s="2" t="s">
        <v>219</v>
      </c>
      <c r="F29" s="3">
        <v>57</v>
      </c>
      <c r="G29" s="2">
        <v>1</v>
      </c>
      <c r="H29" s="44">
        <v>26934</v>
      </c>
      <c r="I29" s="45">
        <v>8583.4</v>
      </c>
      <c r="J29" s="2">
        <v>355</v>
      </c>
      <c r="K29" s="2">
        <v>77</v>
      </c>
      <c r="L29" s="2">
        <v>1</v>
      </c>
      <c r="M29" s="2">
        <v>142483</v>
      </c>
      <c r="N29" s="2">
        <v>6382</v>
      </c>
      <c r="O29" s="2">
        <v>0</v>
      </c>
      <c r="P29" s="2">
        <v>0</v>
      </c>
      <c r="Q29" s="2">
        <v>886.74</v>
      </c>
      <c r="R29" s="2">
        <v>2090</v>
      </c>
      <c r="S29" s="2">
        <v>0</v>
      </c>
      <c r="T29" s="2">
        <v>0</v>
      </c>
      <c r="U29" s="2">
        <v>0</v>
      </c>
      <c r="V29" s="2">
        <v>0</v>
      </c>
      <c r="W29" s="30">
        <v>45.72917021444</v>
      </c>
      <c r="X29" s="19">
        <v>49.342004</v>
      </c>
      <c r="Y29" s="30">
        <v>-7.32202483214908</v>
      </c>
      <c r="Z29" s="51">
        <v>5404</v>
      </c>
      <c r="AA29" s="76">
        <v>18.0977054034049</v>
      </c>
      <c r="AB29" s="52">
        <v>401.360563380282</v>
      </c>
      <c r="AC29" s="53">
        <v>17.9774647887324</v>
      </c>
      <c r="AD29" s="52">
        <v>5.32762893660321</v>
      </c>
      <c r="AE29" s="54">
        <v>128.814563984338</v>
      </c>
    </row>
    <row r="30" ht="18.75" customHeight="1" spans="1:31">
      <c r="A30">
        <v>46</v>
      </c>
      <c r="B30" s="66">
        <v>3131000051</v>
      </c>
      <c r="C30" s="42">
        <v>1</v>
      </c>
      <c r="D30" s="42">
        <v>1102</v>
      </c>
      <c r="E30" s="2" t="s">
        <v>1428</v>
      </c>
      <c r="F30" s="3">
        <v>16</v>
      </c>
      <c r="G30" s="2">
        <v>1</v>
      </c>
      <c r="H30" s="44">
        <v>28129</v>
      </c>
      <c r="I30" s="45">
        <v>15220.66</v>
      </c>
      <c r="J30" s="2">
        <v>697</v>
      </c>
      <c r="K30" s="2">
        <v>91</v>
      </c>
      <c r="L30" s="2">
        <v>1</v>
      </c>
      <c r="M30" s="2">
        <v>232653</v>
      </c>
      <c r="N30" s="2">
        <v>14540</v>
      </c>
      <c r="O30" s="2">
        <v>7166</v>
      </c>
      <c r="P30" s="2">
        <v>0</v>
      </c>
      <c r="Q30" s="2">
        <v>2063</v>
      </c>
      <c r="R30" s="2">
        <v>0</v>
      </c>
      <c r="S30" s="2">
        <v>0</v>
      </c>
      <c r="T30" s="2">
        <v>0</v>
      </c>
      <c r="U30" s="2">
        <v>0</v>
      </c>
      <c r="V30" s="2">
        <v>0</v>
      </c>
      <c r="W30" s="30">
        <v>78.902943538</v>
      </c>
      <c r="X30" s="19">
        <v>77.996191</v>
      </c>
      <c r="Y30" s="30">
        <v>1.16256002552739</v>
      </c>
      <c r="Z30" s="51">
        <v>13049</v>
      </c>
      <c r="AA30" s="76">
        <v>11.426162924362</v>
      </c>
      <c r="AB30" s="52">
        <v>333.791965566715</v>
      </c>
      <c r="AC30" s="53">
        <v>20.8608321377331</v>
      </c>
      <c r="AD30" s="52">
        <v>5.18393706567258</v>
      </c>
      <c r="AE30" s="54">
        <v>113.203649265423</v>
      </c>
    </row>
    <row r="31" ht="18.75" customHeight="1" spans="1:31">
      <c r="A31">
        <v>56</v>
      </c>
      <c r="B31" s="66">
        <v>2131000092</v>
      </c>
      <c r="C31" s="42">
        <v>1</v>
      </c>
      <c r="D31" s="42">
        <v>1103</v>
      </c>
      <c r="E31" s="8" t="s">
        <v>415</v>
      </c>
      <c r="F31" s="3">
        <v>4</v>
      </c>
      <c r="G31" s="2">
        <v>1</v>
      </c>
      <c r="H31" s="44">
        <v>74553</v>
      </c>
      <c r="I31" s="45">
        <v>49719.58</v>
      </c>
      <c r="J31" s="2">
        <v>614</v>
      </c>
      <c r="K31" s="2">
        <v>76</v>
      </c>
      <c r="L31" s="2">
        <v>2</v>
      </c>
      <c r="M31" s="2">
        <v>1057601</v>
      </c>
      <c r="N31" s="2">
        <v>36320</v>
      </c>
      <c r="O31" s="2">
        <v>16927</v>
      </c>
      <c r="P31" s="2">
        <v>1074.06</v>
      </c>
      <c r="Q31" s="2">
        <v>545.59</v>
      </c>
      <c r="R31" s="2">
        <v>0</v>
      </c>
      <c r="S31" s="2">
        <v>0</v>
      </c>
      <c r="T31" s="2">
        <v>0</v>
      </c>
      <c r="U31" s="2">
        <v>0</v>
      </c>
      <c r="V31" s="2">
        <v>0</v>
      </c>
      <c r="W31" s="30">
        <v>328.42663274786</v>
      </c>
      <c r="X31" s="19">
        <v>272.593</v>
      </c>
      <c r="Y31" s="30">
        <v>20.4824161837831</v>
      </c>
      <c r="Z31" s="51">
        <v>27909</v>
      </c>
      <c r="AA31" s="76">
        <v>30.1372317173672</v>
      </c>
      <c r="AB31" s="52">
        <v>1722.47719869707</v>
      </c>
      <c r="AC31" s="53">
        <v>59.1530944625407</v>
      </c>
      <c r="AD31" s="52">
        <v>6.60557938638782</v>
      </c>
      <c r="AE31" s="54">
        <v>534.896796006287</v>
      </c>
    </row>
    <row r="32" ht="18.75" customHeight="1" spans="1:31">
      <c r="A32">
        <v>67</v>
      </c>
      <c r="B32" s="66">
        <v>3131000053</v>
      </c>
      <c r="C32" s="42">
        <v>1</v>
      </c>
      <c r="D32" s="42">
        <v>1104</v>
      </c>
      <c r="E32" s="2" t="s">
        <v>999</v>
      </c>
      <c r="F32" s="3">
        <v>30</v>
      </c>
      <c r="G32" s="2">
        <v>1</v>
      </c>
      <c r="H32" s="44">
        <v>47500</v>
      </c>
      <c r="I32" s="45">
        <v>6455</v>
      </c>
      <c r="J32" s="2">
        <v>146</v>
      </c>
      <c r="K32" s="2">
        <v>39</v>
      </c>
      <c r="L32" s="2">
        <v>1</v>
      </c>
      <c r="M32" s="2">
        <v>92202</v>
      </c>
      <c r="N32" s="2">
        <v>8213</v>
      </c>
      <c r="O32" s="2">
        <v>0</v>
      </c>
      <c r="P32" s="2">
        <v>2301</v>
      </c>
      <c r="Q32" s="2">
        <v>0</v>
      </c>
      <c r="R32" s="2">
        <v>200</v>
      </c>
      <c r="S32" s="2">
        <v>2.21</v>
      </c>
      <c r="T32" s="2">
        <v>0</v>
      </c>
      <c r="U32" s="2">
        <v>0</v>
      </c>
      <c r="V32" s="2">
        <v>0</v>
      </c>
      <c r="W32" s="30">
        <v>31.578590722</v>
      </c>
      <c r="X32" s="19">
        <v>37.03654</v>
      </c>
      <c r="Y32" s="30">
        <v>-14.7366608165881</v>
      </c>
      <c r="Z32" s="51">
        <v>9601</v>
      </c>
      <c r="AA32" s="76">
        <v>-14.4568274138111</v>
      </c>
      <c r="AB32" s="52">
        <v>631.520547945206</v>
      </c>
      <c r="AC32" s="53">
        <v>56.2534246575342</v>
      </c>
      <c r="AD32" s="52">
        <v>4.8921132024787</v>
      </c>
      <c r="AE32" s="54">
        <v>216.291717273973</v>
      </c>
    </row>
    <row r="33" ht="18.75" customHeight="1" spans="1:31">
      <c r="A33">
        <v>68</v>
      </c>
      <c r="B33" s="66">
        <v>3131000088</v>
      </c>
      <c r="C33" s="42">
        <v>1</v>
      </c>
      <c r="D33" s="42">
        <v>1121</v>
      </c>
      <c r="E33" s="2" t="s">
        <v>454</v>
      </c>
      <c r="F33" s="3">
        <v>25</v>
      </c>
      <c r="G33" s="2">
        <v>1</v>
      </c>
      <c r="H33" s="44">
        <v>19217</v>
      </c>
      <c r="I33" s="45">
        <v>4589</v>
      </c>
      <c r="J33" s="2">
        <v>162</v>
      </c>
      <c r="K33" s="2">
        <v>41</v>
      </c>
      <c r="L33" s="2">
        <v>1</v>
      </c>
      <c r="M33" s="2">
        <v>77700</v>
      </c>
      <c r="N33" s="2">
        <v>2827</v>
      </c>
      <c r="O33" s="2">
        <v>0</v>
      </c>
      <c r="P33" s="2">
        <v>0</v>
      </c>
      <c r="Q33" s="2">
        <v>441.99</v>
      </c>
      <c r="R33" s="2">
        <v>300</v>
      </c>
      <c r="S33" s="2">
        <v>1.44</v>
      </c>
      <c r="T33" s="2">
        <v>0</v>
      </c>
      <c r="U33" s="2">
        <v>0</v>
      </c>
      <c r="V33" s="2">
        <v>0</v>
      </c>
      <c r="W33" s="30">
        <v>24.88575032094</v>
      </c>
      <c r="X33" s="19">
        <v>25.218414</v>
      </c>
      <c r="Y33" s="30">
        <v>-1.31913005734617</v>
      </c>
      <c r="Z33" s="51">
        <v>5875</v>
      </c>
      <c r="AA33" s="76">
        <v>-51.8808510638298</v>
      </c>
      <c r="AB33" s="52">
        <v>479.62962962963</v>
      </c>
      <c r="AC33" s="53">
        <v>17.4506172839506</v>
      </c>
      <c r="AD33" s="52">
        <v>5.42291355871432</v>
      </c>
      <c r="AE33" s="54">
        <v>153.615742721852</v>
      </c>
    </row>
    <row r="34" ht="18.75" customHeight="1" spans="1:31">
      <c r="A34">
        <v>99</v>
      </c>
      <c r="B34" s="66">
        <v>3131000062</v>
      </c>
      <c r="C34" s="42">
        <v>1</v>
      </c>
      <c r="D34" s="42">
        <v>1131</v>
      </c>
      <c r="E34" s="2" t="s">
        <v>763</v>
      </c>
      <c r="F34" s="3">
        <v>106</v>
      </c>
      <c r="G34" s="2">
        <v>1</v>
      </c>
      <c r="H34" s="44">
        <v>17970</v>
      </c>
      <c r="I34" s="45">
        <v>6219</v>
      </c>
      <c r="J34" s="2">
        <v>172</v>
      </c>
      <c r="K34" s="2">
        <v>47</v>
      </c>
      <c r="L34" s="2">
        <v>2</v>
      </c>
      <c r="M34" s="2">
        <v>92193</v>
      </c>
      <c r="N34" s="2">
        <v>4956</v>
      </c>
      <c r="O34" s="2">
        <v>0</v>
      </c>
      <c r="P34" s="2">
        <v>631</v>
      </c>
      <c r="Q34" s="2">
        <v>523</v>
      </c>
      <c r="R34" s="2">
        <v>450</v>
      </c>
      <c r="S34" s="2">
        <v>1.37</v>
      </c>
      <c r="T34" s="2">
        <v>1</v>
      </c>
      <c r="U34" s="2">
        <v>0</v>
      </c>
      <c r="V34" s="2">
        <v>0</v>
      </c>
      <c r="W34" s="30">
        <v>30.02616442</v>
      </c>
      <c r="X34" s="19">
        <v>30.248344</v>
      </c>
      <c r="Y34" s="30">
        <v>-0.734518160729709</v>
      </c>
      <c r="Z34" s="51">
        <v>5578</v>
      </c>
      <c r="AA34" s="76">
        <v>-11.1509501613482</v>
      </c>
      <c r="AB34" s="52">
        <v>536.005813953488</v>
      </c>
      <c r="AC34" s="53">
        <v>28.8139534883721</v>
      </c>
      <c r="AD34" s="52">
        <v>4.82813385110146</v>
      </c>
      <c r="AE34" s="54">
        <v>174.570723372093</v>
      </c>
    </row>
    <row r="35" ht="18.75" customHeight="1" spans="1:31">
      <c r="A35">
        <v>52</v>
      </c>
      <c r="B35" s="66">
        <v>3131000064</v>
      </c>
      <c r="C35" s="42">
        <v>1</v>
      </c>
      <c r="D35" s="42">
        <v>1133</v>
      </c>
      <c r="E35" s="2" t="s">
        <v>529</v>
      </c>
      <c r="F35" s="3">
        <v>56</v>
      </c>
      <c r="G35" s="2">
        <v>1</v>
      </c>
      <c r="H35" s="44">
        <v>9138</v>
      </c>
      <c r="I35" s="45">
        <v>4159</v>
      </c>
      <c r="J35" s="2">
        <v>177</v>
      </c>
      <c r="K35" s="2">
        <v>56</v>
      </c>
      <c r="L35" s="2">
        <v>4</v>
      </c>
      <c r="M35" s="2">
        <v>158108</v>
      </c>
      <c r="N35" s="2">
        <v>9117</v>
      </c>
      <c r="O35" s="2">
        <v>0</v>
      </c>
      <c r="P35" s="2">
        <v>2912.6</v>
      </c>
      <c r="Q35" s="2">
        <v>620.18</v>
      </c>
      <c r="R35" s="2">
        <v>1.64</v>
      </c>
      <c r="S35" s="2">
        <v>3.66</v>
      </c>
      <c r="T35" s="2">
        <v>1</v>
      </c>
      <c r="U35" s="2">
        <v>0</v>
      </c>
      <c r="V35" s="2">
        <v>0</v>
      </c>
      <c r="W35" s="30">
        <v>53.10355446828</v>
      </c>
      <c r="X35" s="19">
        <v>66.111198</v>
      </c>
      <c r="Y35" s="30">
        <v>-19.6754013317381</v>
      </c>
      <c r="Z35" s="51">
        <v>7777</v>
      </c>
      <c r="AA35" s="76">
        <v>17.2302944580172</v>
      </c>
      <c r="AB35" s="52">
        <v>893.265536723164</v>
      </c>
      <c r="AC35" s="53">
        <v>51.5084745762712</v>
      </c>
      <c r="AD35" s="52">
        <v>12.7683468305554</v>
      </c>
      <c r="AE35" s="54">
        <v>300.020081741695</v>
      </c>
    </row>
    <row r="36" ht="18.75" customHeight="1" spans="1:31">
      <c r="A36">
        <v>13</v>
      </c>
      <c r="B36" s="66">
        <v>3131000046</v>
      </c>
      <c r="C36" s="42">
        <v>1</v>
      </c>
      <c r="D36" s="42">
        <v>1141</v>
      </c>
      <c r="E36" s="2" t="s">
        <v>1280</v>
      </c>
      <c r="F36" s="3">
        <v>69</v>
      </c>
      <c r="G36" s="2">
        <v>1</v>
      </c>
      <c r="H36" s="44">
        <v>42222.1</v>
      </c>
      <c r="I36" s="45">
        <v>14340</v>
      </c>
      <c r="J36" s="2">
        <v>563</v>
      </c>
      <c r="K36" s="2">
        <v>82</v>
      </c>
      <c r="L36" s="2">
        <v>2</v>
      </c>
      <c r="M36" s="2">
        <v>62430.7</v>
      </c>
      <c r="N36" s="2">
        <v>14554</v>
      </c>
      <c r="O36" s="2">
        <v>0</v>
      </c>
      <c r="P36" s="2">
        <v>1229.9</v>
      </c>
      <c r="Q36" s="2">
        <v>0</v>
      </c>
      <c r="R36" s="2">
        <v>0</v>
      </c>
      <c r="S36" s="2">
        <v>4.63</v>
      </c>
      <c r="T36" s="2">
        <v>0</v>
      </c>
      <c r="U36" s="2">
        <v>0</v>
      </c>
      <c r="V36" s="2">
        <v>0</v>
      </c>
      <c r="W36" s="30">
        <v>23.9311042478</v>
      </c>
      <c r="X36" s="19">
        <v>57.79801</v>
      </c>
      <c r="Y36" s="30">
        <v>-58.5952799278037</v>
      </c>
      <c r="Z36" s="51">
        <v>11461</v>
      </c>
      <c r="AA36" s="76">
        <v>26.9871738940756</v>
      </c>
      <c r="AB36" s="52">
        <v>110.889342806394</v>
      </c>
      <c r="AC36" s="53">
        <v>25.8507992895204</v>
      </c>
      <c r="AD36" s="52">
        <v>1.66883572160391</v>
      </c>
      <c r="AE36" s="54">
        <v>42.5064018611012</v>
      </c>
    </row>
    <row r="37" ht="18.75" customHeight="1" spans="1:31">
      <c r="A37">
        <v>15</v>
      </c>
      <c r="B37" s="66">
        <v>3131000048</v>
      </c>
      <c r="C37" s="42">
        <v>1</v>
      </c>
      <c r="D37" s="42">
        <v>1151</v>
      </c>
      <c r="E37" s="2" t="s">
        <v>1508</v>
      </c>
      <c r="F37" s="3">
        <v>8</v>
      </c>
      <c r="G37" s="2">
        <v>1</v>
      </c>
      <c r="H37" s="44">
        <v>27609</v>
      </c>
      <c r="I37" s="45">
        <v>5530</v>
      </c>
      <c r="J37" s="2">
        <v>141</v>
      </c>
      <c r="K37" s="2">
        <v>38</v>
      </c>
      <c r="L37" s="2">
        <v>2</v>
      </c>
      <c r="M37" s="2">
        <v>81781</v>
      </c>
      <c r="N37" s="2">
        <v>5788</v>
      </c>
      <c r="O37" s="2">
        <v>0</v>
      </c>
      <c r="P37" s="2">
        <v>451</v>
      </c>
      <c r="Q37" s="2">
        <v>452</v>
      </c>
      <c r="R37" s="2">
        <v>300</v>
      </c>
      <c r="S37" s="2">
        <v>2.78</v>
      </c>
      <c r="T37" s="2">
        <v>0</v>
      </c>
      <c r="U37" s="2">
        <v>0</v>
      </c>
      <c r="V37" s="2">
        <v>0</v>
      </c>
      <c r="W37" s="30">
        <v>27.898050934</v>
      </c>
      <c r="X37" s="19">
        <v>28.834813</v>
      </c>
      <c r="Y37" s="30">
        <v>-3.24871906053282</v>
      </c>
      <c r="Z37" s="51">
        <v>2780</v>
      </c>
      <c r="AA37" s="76">
        <v>108.201438848921</v>
      </c>
      <c r="AB37" s="52">
        <v>580.007092198582</v>
      </c>
      <c r="AC37" s="53">
        <v>41.0496453900709</v>
      </c>
      <c r="AD37" s="52">
        <v>5.0448555034358</v>
      </c>
      <c r="AE37" s="54">
        <v>197.858517262411</v>
      </c>
    </row>
    <row r="38" ht="18.75" customHeight="1" spans="1:31">
      <c r="A38">
        <v>14</v>
      </c>
      <c r="B38" s="66">
        <v>3131000047</v>
      </c>
      <c r="C38" s="42">
        <v>1</v>
      </c>
      <c r="D38" s="42">
        <v>1161</v>
      </c>
      <c r="E38" s="2" t="s">
        <v>1564</v>
      </c>
      <c r="F38" s="3">
        <v>122</v>
      </c>
      <c r="G38" s="2">
        <v>1</v>
      </c>
      <c r="H38" s="44">
        <v>18639</v>
      </c>
      <c r="I38" s="45">
        <v>9168</v>
      </c>
      <c r="J38" s="2">
        <v>688</v>
      </c>
      <c r="K38" s="2">
        <v>91</v>
      </c>
      <c r="L38" s="2">
        <v>2</v>
      </c>
      <c r="M38" s="2">
        <v>164080</v>
      </c>
      <c r="N38" s="2">
        <v>8644</v>
      </c>
      <c r="O38" s="2">
        <v>9237</v>
      </c>
      <c r="P38" s="2">
        <v>7322</v>
      </c>
      <c r="Q38" s="2">
        <v>0</v>
      </c>
      <c r="R38" s="2">
        <v>0</v>
      </c>
      <c r="S38" s="2">
        <v>0</v>
      </c>
      <c r="T38" s="2">
        <v>0</v>
      </c>
      <c r="U38" s="2">
        <v>0</v>
      </c>
      <c r="V38" s="2">
        <v>0</v>
      </c>
      <c r="W38" s="30">
        <v>67.125182554</v>
      </c>
      <c r="X38" s="19">
        <v>64.57241</v>
      </c>
      <c r="Y38" s="30">
        <v>3.95334873516416</v>
      </c>
      <c r="Z38" s="51">
        <v>21556</v>
      </c>
      <c r="AA38" s="76">
        <v>-59.8997958804973</v>
      </c>
      <c r="AB38" s="52">
        <v>238.488372093023</v>
      </c>
      <c r="AC38" s="53">
        <v>12.5639534883721</v>
      </c>
      <c r="AD38" s="52">
        <v>7.32168221575044</v>
      </c>
      <c r="AE38" s="54">
        <v>97.5656723168605</v>
      </c>
    </row>
    <row r="39" ht="18.75" customHeight="1" spans="1:31">
      <c r="A39">
        <v>103</v>
      </c>
      <c r="B39" s="66">
        <v>3131000547</v>
      </c>
      <c r="C39" s="42">
        <v>1</v>
      </c>
      <c r="D39" s="42">
        <v>1162</v>
      </c>
      <c r="E39" s="2" t="s">
        <v>1521</v>
      </c>
      <c r="F39" s="3">
        <v>39</v>
      </c>
      <c r="G39" s="2">
        <v>1</v>
      </c>
      <c r="H39" s="44">
        <v>28496</v>
      </c>
      <c r="I39" s="45">
        <v>9903</v>
      </c>
      <c r="J39" s="2">
        <v>700</v>
      </c>
      <c r="K39" s="2">
        <v>86</v>
      </c>
      <c r="L39" s="2">
        <v>2</v>
      </c>
      <c r="M39" s="2">
        <v>242250</v>
      </c>
      <c r="N39" s="2">
        <v>51435</v>
      </c>
      <c r="O39" s="2">
        <v>0</v>
      </c>
      <c r="P39" s="2">
        <v>7242</v>
      </c>
      <c r="Q39" s="2">
        <v>0</v>
      </c>
      <c r="R39" s="2">
        <v>1500</v>
      </c>
      <c r="S39" s="2">
        <v>4.35</v>
      </c>
      <c r="T39" s="2">
        <v>4</v>
      </c>
      <c r="U39" s="2">
        <v>0</v>
      </c>
      <c r="V39" s="2">
        <v>0</v>
      </c>
      <c r="W39" s="30">
        <v>84.468241524</v>
      </c>
      <c r="X39" s="19">
        <v>78.84646</v>
      </c>
      <c r="Y39" s="30">
        <v>7.1300366864917</v>
      </c>
      <c r="Z39" s="51">
        <v>26911</v>
      </c>
      <c r="AA39" s="76">
        <v>91.1300211809297</v>
      </c>
      <c r="AB39" s="52">
        <v>346.071428571429</v>
      </c>
      <c r="AC39" s="53">
        <v>73.4785714285714</v>
      </c>
      <c r="AD39" s="52">
        <v>8.52956089306271</v>
      </c>
      <c r="AE39" s="54">
        <v>120.668916462857</v>
      </c>
    </row>
    <row r="40" spans="3:31">
      <c r="C40" s="42">
        <v>1</v>
      </c>
      <c r="D40" s="42">
        <v>2011</v>
      </c>
      <c r="E40" s="2" t="s">
        <v>681</v>
      </c>
      <c r="F40" s="3">
        <v>95</v>
      </c>
      <c r="G40" s="2">
        <v>1</v>
      </c>
      <c r="H40" s="44">
        <v>23232.61</v>
      </c>
      <c r="I40" s="45">
        <v>10035</v>
      </c>
      <c r="J40" s="2">
        <v>431</v>
      </c>
      <c r="K40" s="2">
        <v>78</v>
      </c>
      <c r="L40" s="2">
        <v>3</v>
      </c>
      <c r="M40" s="2">
        <v>166720</v>
      </c>
      <c r="N40" s="2">
        <v>26752</v>
      </c>
      <c r="O40" s="2">
        <v>0</v>
      </c>
      <c r="P40" s="2">
        <v>577.23</v>
      </c>
      <c r="Q40" s="15">
        <v>3474.75</v>
      </c>
      <c r="R40" s="2">
        <v>0</v>
      </c>
      <c r="S40" s="2">
        <v>6.25</v>
      </c>
      <c r="T40" s="2">
        <v>0</v>
      </c>
      <c r="U40" s="2">
        <v>0</v>
      </c>
      <c r="V40" s="2">
        <v>0</v>
      </c>
      <c r="W40" s="30">
        <v>59.23960551556</v>
      </c>
      <c r="X40" s="19">
        <v>57.906436</v>
      </c>
      <c r="Y40" s="30">
        <v>2.30228210826168</v>
      </c>
      <c r="Z40" s="51">
        <v>23496</v>
      </c>
      <c r="AA40" s="76">
        <v>13.8576779026217</v>
      </c>
      <c r="AB40" s="52">
        <v>386.821345707657</v>
      </c>
      <c r="AC40" s="53">
        <v>62.0696055684455</v>
      </c>
      <c r="AD40" s="52">
        <v>5.90329900503837</v>
      </c>
      <c r="AE40" s="54">
        <v>137.446880546543</v>
      </c>
    </row>
    <row r="41" s="60" customFormat="1" ht="18.75" customHeight="1" spans="1:31">
      <c r="A41" s="60">
        <v>204</v>
      </c>
      <c r="B41" s="68">
        <v>3131001707</v>
      </c>
      <c r="C41" s="65">
        <v>1</v>
      </c>
      <c r="D41" s="65">
        <v>1165</v>
      </c>
      <c r="E41" s="8" t="s">
        <v>508</v>
      </c>
      <c r="F41" s="73">
        <v>115</v>
      </c>
      <c r="G41" s="15">
        <v>1</v>
      </c>
      <c r="H41" s="74">
        <v>243901</v>
      </c>
      <c r="I41" s="75">
        <v>108360.8</v>
      </c>
      <c r="J41" s="15">
        <v>2491</v>
      </c>
      <c r="K41" s="15">
        <v>302</v>
      </c>
      <c r="L41" s="15">
        <v>10</v>
      </c>
      <c r="M41" s="15">
        <v>3776274.35</v>
      </c>
      <c r="N41" s="15">
        <v>326681.24</v>
      </c>
      <c r="O41" s="15">
        <v>49144</v>
      </c>
      <c r="P41" s="15">
        <v>13973.27</v>
      </c>
      <c r="Q41" s="15">
        <v>2041.94</v>
      </c>
      <c r="R41" s="15">
        <v>23474.76</v>
      </c>
      <c r="S41" s="15">
        <v>9.89</v>
      </c>
      <c r="T41" s="15">
        <v>1</v>
      </c>
      <c r="U41" s="15">
        <v>0</v>
      </c>
      <c r="V41" s="15">
        <v>0</v>
      </c>
      <c r="W41" s="76">
        <v>1219.14050609258</v>
      </c>
      <c r="X41" s="77">
        <v>1286.729891</v>
      </c>
      <c r="Y41" s="76">
        <v>-5.25280289050344</v>
      </c>
      <c r="Z41" s="80">
        <v>291813</v>
      </c>
      <c r="AA41" s="76">
        <v>11.9488302440261</v>
      </c>
      <c r="AB41" s="82">
        <v>1515.9672219992</v>
      </c>
      <c r="AC41" s="85">
        <v>131.144616619831</v>
      </c>
      <c r="AD41" s="82">
        <v>11.2507521732267</v>
      </c>
      <c r="AE41" s="81">
        <v>489.41810762448</v>
      </c>
    </row>
    <row r="42" ht="1.5" customHeight="1" spans="2:3">
      <c r="B42" s="69"/>
      <c r="C42" s="70" t="s">
        <v>1670</v>
      </c>
    </row>
    <row r="43" ht="14.25" spans="3:7">
      <c r="C43" s="71"/>
      <c r="D43" s="71"/>
      <c r="E43" s="71"/>
      <c r="F43" s="71"/>
      <c r="G43" s="71"/>
    </row>
    <row r="45" spans="3:3">
      <c r="C45" s="69"/>
    </row>
  </sheetData>
  <sortState ref="C5:AE41">
    <sortCondition ref="D5:D41"/>
  </sortState>
  <mergeCells count="31">
    <mergeCell ref="U1:V1"/>
    <mergeCell ref="C43:G43"/>
    <mergeCell ref="A1:A2"/>
    <mergeCell ref="B1:B2"/>
    <mergeCell ref="C1:C2"/>
    <mergeCell ref="D1:D2"/>
    <mergeCell ref="E1:E2"/>
    <mergeCell ref="F1:F2"/>
    <mergeCell ref="G1:G2"/>
    <mergeCell ref="H1:H2"/>
    <mergeCell ref="I1:I2"/>
    <mergeCell ref="J1:J2"/>
    <mergeCell ref="K1:K2"/>
    <mergeCell ref="L1:L2"/>
    <mergeCell ref="M1:M2"/>
    <mergeCell ref="N1:N2"/>
    <mergeCell ref="O1:O2"/>
    <mergeCell ref="P1:P2"/>
    <mergeCell ref="Q1:Q2"/>
    <mergeCell ref="R1:R2"/>
    <mergeCell ref="S1:S2"/>
    <mergeCell ref="T1:T2"/>
    <mergeCell ref="W1:W2"/>
    <mergeCell ref="X1:X2"/>
    <mergeCell ref="Y1:Y2"/>
    <mergeCell ref="Z1:Z2"/>
    <mergeCell ref="AA1:AA2"/>
    <mergeCell ref="AB1:AB2"/>
    <mergeCell ref="AC1:AC2"/>
    <mergeCell ref="AD1:AD2"/>
    <mergeCell ref="AE1:AE2"/>
  </mergeCells>
  <pageMargins left="0.393700787401575" right="0.31496062992126" top="0.393700787401575" bottom="0.118110236220472" header="0.236220472440945" footer="0.15748031496063"/>
  <pageSetup paperSize="9" scale="69" fitToHeight="2" orientation="landscape"/>
  <headerFooter>
    <oddHeader>&amp;C&amp;14 2019年度中学能源消费情况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C36"/>
  <sheetViews>
    <sheetView showZeros="0" topLeftCell="C1" workbookViewId="0">
      <pane xSplit="3" ySplit="3" topLeftCell="F4" activePane="bottomRight" state="frozen"/>
      <selection/>
      <selection pane="topRight"/>
      <selection pane="bottomLeft"/>
      <selection pane="bottomRight" activeCell="S1" sqref="S1:T1"/>
    </sheetView>
  </sheetViews>
  <sheetFormatPr defaultColWidth="9" defaultRowHeight="13.5"/>
  <cols>
    <col min="1" max="1" width="3.625" hidden="1" customWidth="1"/>
    <col min="2" max="2" width="6.375" hidden="1" customWidth="1"/>
    <col min="3" max="3" width="12.75" customWidth="1"/>
    <col min="4" max="4" width="6.5" hidden="1" customWidth="1"/>
    <col min="5" max="5" width="7.375" hidden="1" customWidth="1"/>
    <col min="8" max="9" width="7.5" customWidth="1"/>
    <col min="10" max="10" width="6.5" customWidth="1"/>
    <col min="18" max="18" width="5.625" customWidth="1"/>
    <col min="21" max="21" width="9.5" customWidth="1"/>
    <col min="22" max="22" width="9.5" style="1" customWidth="1"/>
    <col min="24" max="24" width="8.375" customWidth="1"/>
    <col min="25" max="25" width="8.125" customWidth="1"/>
    <col min="26" max="26" width="8" customWidth="1"/>
    <col min="27" max="29" width="7.5" customWidth="1"/>
  </cols>
  <sheetData>
    <row r="1" ht="27" customHeight="1" spans="1:29">
      <c r="A1" s="11" t="s">
        <v>37</v>
      </c>
      <c r="B1" s="11" t="s">
        <v>38</v>
      </c>
      <c r="C1" s="2" t="s">
        <v>4</v>
      </c>
      <c r="D1" s="2" t="s">
        <v>5</v>
      </c>
      <c r="E1" s="2" t="s">
        <v>6</v>
      </c>
      <c r="F1" s="3" t="s">
        <v>7</v>
      </c>
      <c r="G1" s="5" t="s">
        <v>8</v>
      </c>
      <c r="H1" s="4" t="s">
        <v>9</v>
      </c>
      <c r="I1" s="4" t="s">
        <v>10</v>
      </c>
      <c r="J1" s="4" t="s">
        <v>39</v>
      </c>
      <c r="K1" s="11" t="s">
        <v>1661</v>
      </c>
      <c r="L1" s="11" t="s">
        <v>1662</v>
      </c>
      <c r="M1" s="4" t="s">
        <v>47</v>
      </c>
      <c r="N1" s="11" t="s">
        <v>1663</v>
      </c>
      <c r="O1" s="11" t="s">
        <v>1664</v>
      </c>
      <c r="P1" s="11" t="s">
        <v>1665</v>
      </c>
      <c r="Q1" s="11" t="s">
        <v>1666</v>
      </c>
      <c r="R1" s="2" t="s">
        <v>22</v>
      </c>
      <c r="S1" s="2" t="s">
        <v>23</v>
      </c>
      <c r="T1" s="2"/>
      <c r="U1" s="13" t="s">
        <v>24</v>
      </c>
      <c r="V1" s="14" t="s">
        <v>29</v>
      </c>
      <c r="W1" s="20" t="s">
        <v>31</v>
      </c>
      <c r="X1" s="21" t="s">
        <v>30</v>
      </c>
      <c r="Y1" s="22" t="s">
        <v>32</v>
      </c>
      <c r="Z1" s="23" t="s">
        <v>33</v>
      </c>
      <c r="AA1" s="32" t="s">
        <v>34</v>
      </c>
      <c r="AB1" s="58" t="s">
        <v>35</v>
      </c>
      <c r="AC1" s="59" t="s">
        <v>36</v>
      </c>
    </row>
    <row r="2" ht="41.25" customHeight="1" spans="1:29">
      <c r="A2" s="12"/>
      <c r="B2" s="12"/>
      <c r="C2" s="2"/>
      <c r="D2" s="2"/>
      <c r="E2" s="2"/>
      <c r="F2" s="3"/>
      <c r="G2" s="9"/>
      <c r="H2" s="10"/>
      <c r="I2" s="10"/>
      <c r="J2" s="10"/>
      <c r="K2" s="12"/>
      <c r="L2" s="12"/>
      <c r="M2" s="10"/>
      <c r="N2" s="12"/>
      <c r="O2" s="12"/>
      <c r="P2" s="12"/>
      <c r="Q2" s="12"/>
      <c r="R2" s="2"/>
      <c r="S2" s="15" t="s">
        <v>1667</v>
      </c>
      <c r="T2" s="15" t="s">
        <v>1668</v>
      </c>
      <c r="U2" s="16"/>
      <c r="V2" s="17"/>
      <c r="W2" s="24"/>
      <c r="X2" s="25"/>
      <c r="Y2" s="26"/>
      <c r="Z2" s="23"/>
      <c r="AA2" s="32"/>
      <c r="AB2" s="58"/>
      <c r="AC2" s="59"/>
    </row>
    <row r="3" ht="18.75" customHeight="1" spans="1:29">
      <c r="A3" s="39" t="s">
        <v>1669</v>
      </c>
      <c r="B3" s="40"/>
      <c r="C3" s="4" t="s">
        <v>59</v>
      </c>
      <c r="D3" s="4" t="s">
        <v>60</v>
      </c>
      <c r="E3" s="4">
        <v>1</v>
      </c>
      <c r="F3" s="5">
        <v>2</v>
      </c>
      <c r="G3" s="5">
        <v>3</v>
      </c>
      <c r="H3" s="4">
        <v>4</v>
      </c>
      <c r="I3" s="4">
        <v>5</v>
      </c>
      <c r="J3" s="4">
        <v>6</v>
      </c>
      <c r="K3" s="4">
        <v>10</v>
      </c>
      <c r="L3" s="4">
        <v>12</v>
      </c>
      <c r="M3" s="4">
        <v>16</v>
      </c>
      <c r="N3" s="4">
        <v>18</v>
      </c>
      <c r="O3" s="4">
        <v>24</v>
      </c>
      <c r="P3" s="4">
        <v>30</v>
      </c>
      <c r="Q3" s="4">
        <v>36</v>
      </c>
      <c r="R3" s="4">
        <v>38</v>
      </c>
      <c r="S3" s="4">
        <v>39</v>
      </c>
      <c r="T3" s="4">
        <v>40</v>
      </c>
      <c r="U3" s="18">
        <v>41</v>
      </c>
      <c r="V3" s="18">
        <v>46</v>
      </c>
      <c r="W3" s="18">
        <v>48</v>
      </c>
      <c r="X3" s="27">
        <v>47</v>
      </c>
      <c r="Y3" s="18">
        <v>49</v>
      </c>
      <c r="Z3" s="18">
        <v>50</v>
      </c>
      <c r="AA3" s="35">
        <v>53</v>
      </c>
      <c r="AB3" s="18">
        <v>51</v>
      </c>
      <c r="AC3" s="18">
        <v>52</v>
      </c>
    </row>
    <row r="4" ht="21.75" customHeight="1" spans="1:29">
      <c r="A4" s="41" t="s">
        <v>1669</v>
      </c>
      <c r="B4" s="42"/>
      <c r="C4" s="6" t="s">
        <v>1590</v>
      </c>
      <c r="D4" s="3">
        <v>1</v>
      </c>
      <c r="E4" s="2">
        <f>SUM(E5:E35)</f>
        <v>31</v>
      </c>
      <c r="F4" s="2">
        <f t="shared" ref="F4:V4" si="0">SUM(F5:F35)</f>
        <v>619727.7</v>
      </c>
      <c r="G4" s="2">
        <f t="shared" si="0"/>
        <v>233513.73</v>
      </c>
      <c r="H4" s="2">
        <f t="shared" si="0"/>
        <v>15517</v>
      </c>
      <c r="I4" s="2">
        <f t="shared" si="0"/>
        <v>2263</v>
      </c>
      <c r="J4" s="2">
        <f t="shared" si="0"/>
        <v>41</v>
      </c>
      <c r="K4" s="2">
        <f t="shared" si="0"/>
        <v>4315230.38</v>
      </c>
      <c r="L4" s="2">
        <f t="shared" si="0"/>
        <v>304044.84</v>
      </c>
      <c r="M4" s="2">
        <f t="shared" si="0"/>
        <v>62915</v>
      </c>
      <c r="N4" s="2">
        <f t="shared" si="0"/>
        <v>34130.64</v>
      </c>
      <c r="O4" s="2">
        <f t="shared" si="0"/>
        <v>39789.1</v>
      </c>
      <c r="P4" s="2">
        <f t="shared" si="0"/>
        <v>12795.78</v>
      </c>
      <c r="Q4" s="2">
        <f t="shared" si="0"/>
        <v>60.97</v>
      </c>
      <c r="R4" s="2">
        <f t="shared" si="0"/>
        <v>2</v>
      </c>
      <c r="S4" s="2">
        <f t="shared" si="0"/>
        <v>0</v>
      </c>
      <c r="T4" s="2">
        <f t="shared" si="0"/>
        <v>0</v>
      </c>
      <c r="U4" s="16">
        <f t="shared" si="0"/>
        <v>1493.98384098668</v>
      </c>
      <c r="V4" s="16">
        <f t="shared" si="0"/>
        <v>1531.703264</v>
      </c>
      <c r="W4" s="28">
        <f>(U4-V4)*100/V4</f>
        <v>-2.46258031172543</v>
      </c>
      <c r="X4" s="2">
        <f>SUM(X5:X35)</f>
        <v>305960</v>
      </c>
      <c r="Y4" s="28">
        <f>(L4-X4)*100/X4</f>
        <v>-0.625951104719563</v>
      </c>
      <c r="Z4" s="29">
        <f>K4/H4</f>
        <v>278.096950441451</v>
      </c>
      <c r="AA4" s="36">
        <f>L4/H4</f>
        <v>19.5943056003093</v>
      </c>
      <c r="AB4" s="29">
        <f>U4*1000/G4</f>
        <v>6.39784153585607</v>
      </c>
      <c r="AC4" s="37">
        <f>U4*1000/H4</f>
        <v>96.2804563373513</v>
      </c>
    </row>
    <row r="5" ht="21.75" customHeight="1" spans="1:29">
      <c r="A5" s="42">
        <v>2</v>
      </c>
      <c r="B5" s="42">
        <v>1011</v>
      </c>
      <c r="C5" s="2" t="s">
        <v>856</v>
      </c>
      <c r="D5" s="3">
        <v>107</v>
      </c>
      <c r="E5" s="2">
        <v>1</v>
      </c>
      <c r="F5" s="44">
        <v>29033</v>
      </c>
      <c r="G5" s="45">
        <v>4083</v>
      </c>
      <c r="H5" s="2">
        <v>80</v>
      </c>
      <c r="I5" s="2">
        <v>28</v>
      </c>
      <c r="J5" s="2">
        <v>1</v>
      </c>
      <c r="K5" s="2">
        <v>77935</v>
      </c>
      <c r="L5" s="2">
        <v>1935.01</v>
      </c>
      <c r="M5" s="2">
        <v>0</v>
      </c>
      <c r="N5" s="2">
        <v>1503.08</v>
      </c>
      <c r="O5" s="2">
        <v>0</v>
      </c>
      <c r="P5" s="2">
        <v>0</v>
      </c>
      <c r="Q5" s="2">
        <v>0.99</v>
      </c>
      <c r="R5" s="2">
        <v>1</v>
      </c>
      <c r="S5" s="2">
        <v>0</v>
      </c>
      <c r="T5" s="2">
        <v>0</v>
      </c>
      <c r="U5" s="30">
        <v>25.04977129576</v>
      </c>
      <c r="V5" s="19">
        <v>24.7431</v>
      </c>
      <c r="W5" s="28">
        <f t="shared" ref="W5:W35" si="1">(U5-V5)*100/V5</f>
        <v>1.23942147814947</v>
      </c>
      <c r="X5" s="51">
        <v>2376</v>
      </c>
      <c r="Y5" s="28">
        <f t="shared" ref="Y5:Y8" si="2">(L5-X5)*100/X5</f>
        <v>-18.5601851851852</v>
      </c>
      <c r="Z5" s="29">
        <f t="shared" ref="Z5:Z8" si="3">K5/H5</f>
        <v>974.1875</v>
      </c>
      <c r="AA5" s="36">
        <f t="shared" ref="AA5:AA8" si="4">L5/H5</f>
        <v>24.187625</v>
      </c>
      <c r="AB5" s="29">
        <f t="shared" ref="AB5:AB8" si="5">U5*1000/G5</f>
        <v>6.13513869599804</v>
      </c>
      <c r="AC5" s="37">
        <f t="shared" ref="AC5:AC8" si="6">U5*1000/H5</f>
        <v>313.122141197</v>
      </c>
    </row>
    <row r="6" ht="21.75" customHeight="1" spans="1:29">
      <c r="A6" s="42">
        <v>2</v>
      </c>
      <c r="B6" s="42">
        <v>1011</v>
      </c>
      <c r="C6" s="2" t="s">
        <v>1083</v>
      </c>
      <c r="D6" s="3">
        <v>94</v>
      </c>
      <c r="E6" s="2">
        <v>1</v>
      </c>
      <c r="F6" s="44">
        <v>53386</v>
      </c>
      <c r="G6" s="45">
        <v>16751</v>
      </c>
      <c r="H6" s="2">
        <v>1278</v>
      </c>
      <c r="I6" s="2">
        <v>165</v>
      </c>
      <c r="J6" s="2">
        <v>2</v>
      </c>
      <c r="K6" s="2">
        <v>306937</v>
      </c>
      <c r="L6" s="2">
        <v>10511</v>
      </c>
      <c r="M6" s="2">
        <v>4845</v>
      </c>
      <c r="N6" s="2">
        <v>2790.07</v>
      </c>
      <c r="O6" s="2">
        <v>0</v>
      </c>
      <c r="P6" s="2">
        <v>400</v>
      </c>
      <c r="Q6" s="2">
        <v>0</v>
      </c>
      <c r="R6" s="2">
        <v>0</v>
      </c>
      <c r="S6" s="2">
        <v>0</v>
      </c>
      <c r="T6" s="2">
        <v>0</v>
      </c>
      <c r="U6" s="30">
        <v>98.37754651854</v>
      </c>
      <c r="V6" s="19">
        <v>107.52835</v>
      </c>
      <c r="W6" s="28">
        <f t="shared" si="1"/>
        <v>-8.51013103191854</v>
      </c>
      <c r="X6" s="51">
        <v>16317</v>
      </c>
      <c r="Y6" s="28">
        <f t="shared" si="2"/>
        <v>-35.582521296807</v>
      </c>
      <c r="Z6" s="29">
        <f t="shared" si="3"/>
        <v>240.16979655712</v>
      </c>
      <c r="AA6" s="36">
        <f t="shared" si="4"/>
        <v>8.2245696400626</v>
      </c>
      <c r="AB6" s="29">
        <f t="shared" si="5"/>
        <v>5.87293573628679</v>
      </c>
      <c r="AC6" s="37">
        <f t="shared" si="6"/>
        <v>76.97773593</v>
      </c>
    </row>
    <row r="7" ht="21.75" customHeight="1" spans="1:29">
      <c r="A7" s="42">
        <v>2</v>
      </c>
      <c r="B7" s="42">
        <v>1012</v>
      </c>
      <c r="C7" s="2" t="s">
        <v>1155</v>
      </c>
      <c r="D7" s="3">
        <v>19</v>
      </c>
      <c r="E7" s="2">
        <v>1</v>
      </c>
      <c r="F7" s="44">
        <v>15912</v>
      </c>
      <c r="G7" s="45">
        <v>9230</v>
      </c>
      <c r="H7" s="2">
        <v>1224</v>
      </c>
      <c r="I7" s="2">
        <v>146</v>
      </c>
      <c r="J7" s="2">
        <v>3</v>
      </c>
      <c r="K7" s="2">
        <v>217973</v>
      </c>
      <c r="L7" s="2">
        <v>9250</v>
      </c>
      <c r="M7" s="2">
        <v>9770</v>
      </c>
      <c r="N7" s="2">
        <v>2090</v>
      </c>
      <c r="O7" s="2">
        <v>0</v>
      </c>
      <c r="P7" s="2">
        <v>0.75</v>
      </c>
      <c r="Q7" s="2">
        <v>1.71</v>
      </c>
      <c r="R7" s="2">
        <v>0</v>
      </c>
      <c r="S7" s="2">
        <v>0</v>
      </c>
      <c r="T7" s="2">
        <v>0</v>
      </c>
      <c r="U7" s="30">
        <v>79.430591405</v>
      </c>
      <c r="V7" s="19">
        <v>81.03644</v>
      </c>
      <c r="W7" s="28">
        <f t="shared" si="1"/>
        <v>-1.98163763733945</v>
      </c>
      <c r="X7" s="51">
        <v>10936</v>
      </c>
      <c r="Y7" s="28">
        <f t="shared" si="2"/>
        <v>-15.4169714703731</v>
      </c>
      <c r="Z7" s="29">
        <f t="shared" si="3"/>
        <v>178.082516339869</v>
      </c>
      <c r="AA7" s="36">
        <f t="shared" si="4"/>
        <v>7.55718954248366</v>
      </c>
      <c r="AB7" s="29">
        <f t="shared" si="5"/>
        <v>8.60569787703142</v>
      </c>
      <c r="AC7" s="37">
        <f t="shared" si="6"/>
        <v>64.8942740236928</v>
      </c>
    </row>
    <row r="8" ht="21.75" customHeight="1" spans="1:29">
      <c r="A8" s="42">
        <v>2</v>
      </c>
      <c r="B8" s="42">
        <v>1014</v>
      </c>
      <c r="C8" s="56" t="s">
        <v>264</v>
      </c>
      <c r="D8" s="3">
        <v>123</v>
      </c>
      <c r="E8" s="2">
        <v>1</v>
      </c>
      <c r="F8" s="44">
        <v>8491</v>
      </c>
      <c r="G8" s="45">
        <v>3097</v>
      </c>
      <c r="H8" s="2">
        <v>139</v>
      </c>
      <c r="I8" s="2">
        <v>33</v>
      </c>
      <c r="J8" s="2">
        <v>1</v>
      </c>
      <c r="K8" s="2">
        <v>59613</v>
      </c>
      <c r="L8" s="2">
        <v>757</v>
      </c>
      <c r="M8" s="2">
        <v>0</v>
      </c>
      <c r="N8" s="2">
        <v>847.34</v>
      </c>
      <c r="O8" s="2">
        <v>0</v>
      </c>
      <c r="P8" s="2">
        <v>151</v>
      </c>
      <c r="Q8" s="2">
        <v>0.83</v>
      </c>
      <c r="R8" s="2">
        <v>0</v>
      </c>
      <c r="S8" s="2">
        <v>0</v>
      </c>
      <c r="T8" s="2">
        <v>0</v>
      </c>
      <c r="U8" s="30">
        <v>19.16754983548</v>
      </c>
      <c r="V8" s="19">
        <v>17.50565</v>
      </c>
      <c r="W8" s="28">
        <f t="shared" si="1"/>
        <v>9.49350544241431</v>
      </c>
      <c r="X8" s="51">
        <v>915</v>
      </c>
      <c r="Y8" s="28">
        <f t="shared" si="2"/>
        <v>-17.2677595628415</v>
      </c>
      <c r="Z8" s="29">
        <f t="shared" si="3"/>
        <v>428.870503597122</v>
      </c>
      <c r="AA8" s="36">
        <f t="shared" si="4"/>
        <v>5.44604316546763</v>
      </c>
      <c r="AB8" s="29">
        <f t="shared" si="5"/>
        <v>6.18907001468518</v>
      </c>
      <c r="AC8" s="37">
        <f t="shared" si="6"/>
        <v>137.89604198187</v>
      </c>
    </row>
    <row r="9" ht="21.75" customHeight="1" spans="1:29">
      <c r="A9" s="42">
        <v>2</v>
      </c>
      <c r="B9" s="42">
        <v>1016</v>
      </c>
      <c r="C9" s="2" t="s">
        <v>944</v>
      </c>
      <c r="D9" s="3">
        <v>112</v>
      </c>
      <c r="E9" s="2">
        <v>1</v>
      </c>
      <c r="F9" s="44">
        <v>29000</v>
      </c>
      <c r="G9" s="45">
        <v>12407</v>
      </c>
      <c r="H9" s="2">
        <v>767</v>
      </c>
      <c r="I9" s="2">
        <v>121</v>
      </c>
      <c r="J9" s="2">
        <v>1</v>
      </c>
      <c r="K9" s="2">
        <v>213336</v>
      </c>
      <c r="L9" s="2">
        <v>25571</v>
      </c>
      <c r="M9" s="2">
        <v>8540</v>
      </c>
      <c r="N9" s="2">
        <v>0</v>
      </c>
      <c r="O9" s="2">
        <v>800.67</v>
      </c>
      <c r="P9" s="2">
        <v>0</v>
      </c>
      <c r="Q9" s="2">
        <v>0</v>
      </c>
      <c r="R9" s="2">
        <v>0</v>
      </c>
      <c r="S9" s="2">
        <v>0</v>
      </c>
      <c r="T9" s="2">
        <v>0</v>
      </c>
      <c r="U9" s="30">
        <v>73.54361578102</v>
      </c>
      <c r="V9" s="19">
        <v>78.280675</v>
      </c>
      <c r="W9" s="28">
        <f t="shared" si="1"/>
        <v>-6.05137758326687</v>
      </c>
      <c r="X9" s="51">
        <v>21711</v>
      </c>
      <c r="Y9" s="28">
        <f t="shared" ref="Y9:Y22" si="7">(L9-X9)*100/X9</f>
        <v>17.7790060338077</v>
      </c>
      <c r="Z9" s="29">
        <f t="shared" ref="Z9:Z22" si="8">K9/H9</f>
        <v>278.143415906128</v>
      </c>
      <c r="AA9" s="36">
        <f t="shared" ref="AA9:AA22" si="9">L9/H9</f>
        <v>33.3389830508475</v>
      </c>
      <c r="AB9" s="29">
        <f t="shared" ref="AB9:AB22" si="10">U9*1000/G9</f>
        <v>5.92759053606996</v>
      </c>
      <c r="AC9" s="37">
        <f t="shared" ref="AC9:AC22" si="11">U9*1000/H9</f>
        <v>95.8847663377053</v>
      </c>
    </row>
    <row r="10" ht="21.75" customHeight="1" spans="1:29">
      <c r="A10" s="42">
        <v>2</v>
      </c>
      <c r="B10" s="42">
        <v>1018</v>
      </c>
      <c r="C10" s="8" t="s">
        <v>779</v>
      </c>
      <c r="D10" s="3">
        <v>47</v>
      </c>
      <c r="E10" s="2">
        <v>1</v>
      </c>
      <c r="F10" s="44">
        <v>29470</v>
      </c>
      <c r="G10" s="45">
        <v>13539.74</v>
      </c>
      <c r="H10" s="2">
        <v>676</v>
      </c>
      <c r="I10" s="2">
        <v>71</v>
      </c>
      <c r="J10" s="2">
        <v>1</v>
      </c>
      <c r="K10" s="2">
        <v>234235.5</v>
      </c>
      <c r="L10" s="2">
        <v>5831</v>
      </c>
      <c r="M10" s="2">
        <v>4390</v>
      </c>
      <c r="N10" s="2">
        <v>0</v>
      </c>
      <c r="O10" s="2">
        <v>0</v>
      </c>
      <c r="P10" s="2">
        <v>0</v>
      </c>
      <c r="Q10" s="2">
        <v>0</v>
      </c>
      <c r="R10" s="2">
        <v>0</v>
      </c>
      <c r="S10" s="2">
        <v>0</v>
      </c>
      <c r="T10" s="2">
        <v>0</v>
      </c>
      <c r="U10" s="30">
        <v>73.1655509</v>
      </c>
      <c r="V10" s="19">
        <v>52.9315</v>
      </c>
      <c r="W10" s="28">
        <f t="shared" si="1"/>
        <v>38.2268609429168</v>
      </c>
      <c r="X10" s="51">
        <v>6625</v>
      </c>
      <c r="Y10" s="28">
        <f t="shared" si="7"/>
        <v>-11.9849056603774</v>
      </c>
      <c r="Z10" s="29">
        <f t="shared" si="8"/>
        <v>346.502218934911</v>
      </c>
      <c r="AA10" s="36">
        <f t="shared" si="9"/>
        <v>8.62573964497041</v>
      </c>
      <c r="AB10" s="29">
        <f t="shared" si="10"/>
        <v>5.40376335882373</v>
      </c>
      <c r="AC10" s="37">
        <f t="shared" si="11"/>
        <v>108.233063461538</v>
      </c>
    </row>
    <row r="11" ht="21.75" customHeight="1" spans="1:29">
      <c r="A11" s="42">
        <v>2</v>
      </c>
      <c r="B11" s="42">
        <v>1021</v>
      </c>
      <c r="C11" s="2" t="s">
        <v>79</v>
      </c>
      <c r="D11" s="3">
        <v>117</v>
      </c>
      <c r="E11" s="2">
        <v>1</v>
      </c>
      <c r="F11" s="44">
        <v>15877</v>
      </c>
      <c r="G11" s="45">
        <v>7128</v>
      </c>
      <c r="H11" s="2">
        <v>894</v>
      </c>
      <c r="I11" s="2">
        <v>97</v>
      </c>
      <c r="J11" s="2">
        <v>1</v>
      </c>
      <c r="K11" s="2">
        <v>176888.82</v>
      </c>
      <c r="L11" s="2">
        <v>13305.23</v>
      </c>
      <c r="M11" s="2">
        <v>0</v>
      </c>
      <c r="N11" s="2">
        <v>1732.24</v>
      </c>
      <c r="O11" s="2">
        <v>0</v>
      </c>
      <c r="P11" s="2">
        <v>1361.75</v>
      </c>
      <c r="Q11" s="2">
        <v>0.6</v>
      </c>
      <c r="R11" s="2">
        <v>0</v>
      </c>
      <c r="S11" s="2">
        <v>0</v>
      </c>
      <c r="T11" s="2">
        <v>0</v>
      </c>
      <c r="U11" s="30">
        <v>55.73906527828</v>
      </c>
      <c r="V11" s="19">
        <v>70.50576</v>
      </c>
      <c r="W11" s="28">
        <f t="shared" si="1"/>
        <v>-20.9439551062495</v>
      </c>
      <c r="X11" s="51">
        <v>8926</v>
      </c>
      <c r="Y11" s="28">
        <f t="shared" si="7"/>
        <v>49.0615057136455</v>
      </c>
      <c r="Z11" s="29">
        <f t="shared" si="8"/>
        <v>197.862214765101</v>
      </c>
      <c r="AA11" s="36">
        <f t="shared" si="9"/>
        <v>14.882807606264</v>
      </c>
      <c r="AB11" s="29">
        <f t="shared" si="10"/>
        <v>7.81973418606622</v>
      </c>
      <c r="AC11" s="37">
        <f t="shared" si="11"/>
        <v>62.3479477385682</v>
      </c>
    </row>
    <row r="12" ht="21.75" customHeight="1" spans="1:29">
      <c r="A12" s="42">
        <v>2</v>
      </c>
      <c r="B12" s="42">
        <v>1022</v>
      </c>
      <c r="C12" s="8" t="s">
        <v>61</v>
      </c>
      <c r="D12" s="3">
        <v>34</v>
      </c>
      <c r="E12" s="2">
        <v>1</v>
      </c>
      <c r="F12" s="44">
        <v>17000</v>
      </c>
      <c r="G12" s="45">
        <v>5430</v>
      </c>
      <c r="H12" s="2">
        <v>482</v>
      </c>
      <c r="I12" s="2">
        <v>73</v>
      </c>
      <c r="J12" s="2">
        <v>1</v>
      </c>
      <c r="K12" s="2">
        <v>128469.73</v>
      </c>
      <c r="L12" s="2">
        <v>7683</v>
      </c>
      <c r="M12" s="2">
        <v>0</v>
      </c>
      <c r="N12" s="2">
        <v>0</v>
      </c>
      <c r="O12" s="2">
        <v>1213.17</v>
      </c>
      <c r="P12" s="2">
        <v>875</v>
      </c>
      <c r="Q12" s="2">
        <v>3.97</v>
      </c>
      <c r="R12" s="2">
        <v>0</v>
      </c>
      <c r="S12" s="2">
        <v>0</v>
      </c>
      <c r="T12" s="2">
        <v>0</v>
      </c>
      <c r="U12" s="30">
        <v>43.98952534602</v>
      </c>
      <c r="V12" s="19">
        <v>46.000496</v>
      </c>
      <c r="W12" s="28">
        <f t="shared" si="1"/>
        <v>-4.37162819718292</v>
      </c>
      <c r="X12" s="51">
        <v>7298</v>
      </c>
      <c r="Y12" s="28">
        <f t="shared" si="7"/>
        <v>5.27541792271855</v>
      </c>
      <c r="Z12" s="29">
        <f t="shared" si="8"/>
        <v>266.534709543568</v>
      </c>
      <c r="AA12" s="36">
        <f t="shared" si="9"/>
        <v>15.9398340248963</v>
      </c>
      <c r="AB12" s="29">
        <f t="shared" si="10"/>
        <v>8.10120172118232</v>
      </c>
      <c r="AC12" s="37">
        <f t="shared" si="11"/>
        <v>91.2645754066805</v>
      </c>
    </row>
    <row r="13" ht="21.75" customHeight="1" spans="1:29">
      <c r="A13" s="42">
        <v>2</v>
      </c>
      <c r="B13" s="42">
        <v>1023</v>
      </c>
      <c r="C13" s="2" t="s">
        <v>130</v>
      </c>
      <c r="D13" s="3">
        <v>65</v>
      </c>
      <c r="E13" s="2">
        <v>1</v>
      </c>
      <c r="F13" s="44">
        <v>10222</v>
      </c>
      <c r="G13" s="45">
        <v>4387</v>
      </c>
      <c r="H13" s="2">
        <v>157</v>
      </c>
      <c r="I13" s="2">
        <v>38</v>
      </c>
      <c r="J13" s="2">
        <v>1</v>
      </c>
      <c r="K13" s="2">
        <v>73681</v>
      </c>
      <c r="L13" s="2">
        <v>4537</v>
      </c>
      <c r="M13" s="2">
        <v>0</v>
      </c>
      <c r="N13" s="2">
        <v>2251.31</v>
      </c>
      <c r="O13" s="2">
        <v>0</v>
      </c>
      <c r="P13" s="2">
        <v>0.34</v>
      </c>
      <c r="Q13" s="2">
        <v>1.28</v>
      </c>
      <c r="R13" s="2">
        <v>0</v>
      </c>
      <c r="S13" s="2">
        <v>0</v>
      </c>
      <c r="T13" s="2">
        <v>0</v>
      </c>
      <c r="U13" s="30">
        <v>24.91889246182</v>
      </c>
      <c r="V13" s="19">
        <v>22.9015</v>
      </c>
      <c r="W13" s="28">
        <f t="shared" si="1"/>
        <v>8.80899706054189</v>
      </c>
      <c r="X13" s="51">
        <v>3493</v>
      </c>
      <c r="Y13" s="28">
        <f t="shared" si="7"/>
        <v>29.8883481248211</v>
      </c>
      <c r="Z13" s="29">
        <f t="shared" si="8"/>
        <v>469.305732484076</v>
      </c>
      <c r="AA13" s="36">
        <f t="shared" si="9"/>
        <v>28.8980891719745</v>
      </c>
      <c r="AB13" s="29">
        <f t="shared" si="10"/>
        <v>5.68016696189195</v>
      </c>
      <c r="AC13" s="37">
        <f t="shared" si="11"/>
        <v>158.719060266369</v>
      </c>
    </row>
    <row r="14" ht="21.75" customHeight="1" spans="1:29">
      <c r="A14" s="42">
        <v>2</v>
      </c>
      <c r="B14" s="42">
        <v>1023</v>
      </c>
      <c r="C14" s="2" t="s">
        <v>365</v>
      </c>
      <c r="D14" s="3">
        <v>42</v>
      </c>
      <c r="E14" s="2">
        <v>1</v>
      </c>
      <c r="F14" s="44">
        <v>33844.3</v>
      </c>
      <c r="G14" s="45">
        <v>9675</v>
      </c>
      <c r="H14" s="2">
        <v>1598</v>
      </c>
      <c r="I14" s="2">
        <v>176</v>
      </c>
      <c r="J14" s="2">
        <v>3</v>
      </c>
      <c r="K14" s="2">
        <v>328923</v>
      </c>
      <c r="L14" s="2">
        <v>46155</v>
      </c>
      <c r="M14" s="2">
        <v>10690</v>
      </c>
      <c r="N14" s="2">
        <v>1797.96</v>
      </c>
      <c r="O14" s="2">
        <v>634.18</v>
      </c>
      <c r="P14" s="2">
        <v>550</v>
      </c>
      <c r="Q14" s="2">
        <v>1.65</v>
      </c>
      <c r="R14" s="2">
        <v>0</v>
      </c>
      <c r="S14" s="2">
        <v>0</v>
      </c>
      <c r="T14" s="2">
        <v>0</v>
      </c>
      <c r="U14" s="30">
        <v>113.9425120542</v>
      </c>
      <c r="V14" s="19">
        <v>115.292759</v>
      </c>
      <c r="W14" s="28">
        <f t="shared" si="1"/>
        <v>-1.17114635603436</v>
      </c>
      <c r="X14" s="51">
        <v>35037</v>
      </c>
      <c r="Y14" s="28">
        <f t="shared" si="7"/>
        <v>31.7321688500728</v>
      </c>
      <c r="Z14" s="29">
        <f t="shared" si="8"/>
        <v>205.834167709637</v>
      </c>
      <c r="AA14" s="36">
        <f t="shared" si="9"/>
        <v>28.8829787234043</v>
      </c>
      <c r="AB14" s="29">
        <f t="shared" si="10"/>
        <v>11.7770038298915</v>
      </c>
      <c r="AC14" s="37">
        <f t="shared" si="11"/>
        <v>71.3031990326658</v>
      </c>
    </row>
    <row r="15" ht="21.75" customHeight="1" spans="1:29">
      <c r="A15" s="42">
        <v>2</v>
      </c>
      <c r="B15" s="42">
        <v>1025</v>
      </c>
      <c r="C15" s="2" t="s">
        <v>322</v>
      </c>
      <c r="D15" s="3">
        <v>113</v>
      </c>
      <c r="E15" s="2">
        <v>1</v>
      </c>
      <c r="F15" s="44">
        <v>8687</v>
      </c>
      <c r="G15" s="45">
        <v>3061</v>
      </c>
      <c r="H15" s="2">
        <v>241</v>
      </c>
      <c r="I15" s="2">
        <v>35</v>
      </c>
      <c r="J15" s="2">
        <v>1</v>
      </c>
      <c r="K15" s="2">
        <v>78877.71</v>
      </c>
      <c r="L15" s="2">
        <v>2387.06</v>
      </c>
      <c r="M15" s="2">
        <v>0</v>
      </c>
      <c r="N15" s="2">
        <v>0</v>
      </c>
      <c r="O15" s="2">
        <v>2666</v>
      </c>
      <c r="P15" s="2">
        <v>1217.94</v>
      </c>
      <c r="Q15" s="2">
        <v>0</v>
      </c>
      <c r="R15" s="2">
        <v>0</v>
      </c>
      <c r="S15" s="2">
        <v>0</v>
      </c>
      <c r="T15" s="2">
        <v>0</v>
      </c>
      <c r="U15" s="30">
        <v>28.145475618</v>
      </c>
      <c r="V15" s="19">
        <v>28.14544</v>
      </c>
      <c r="W15" s="28">
        <f t="shared" si="1"/>
        <v>0.000126549807021669</v>
      </c>
      <c r="X15" s="51">
        <v>2302</v>
      </c>
      <c r="Y15" s="28">
        <f t="shared" si="7"/>
        <v>3.69504778453518</v>
      </c>
      <c r="Z15" s="29">
        <f t="shared" si="8"/>
        <v>327.293402489627</v>
      </c>
      <c r="AA15" s="36">
        <f t="shared" si="9"/>
        <v>9.9048132780083</v>
      </c>
      <c r="AB15" s="29">
        <f t="shared" si="10"/>
        <v>9.19486299183274</v>
      </c>
      <c r="AC15" s="37">
        <f t="shared" si="11"/>
        <v>116.786205883817</v>
      </c>
    </row>
    <row r="16" ht="21.75" customHeight="1" spans="1:29">
      <c r="A16" s="42">
        <v>2</v>
      </c>
      <c r="B16" s="42">
        <v>1031</v>
      </c>
      <c r="C16" s="2" t="s">
        <v>832</v>
      </c>
      <c r="D16" s="3">
        <v>24</v>
      </c>
      <c r="E16" s="2">
        <v>1</v>
      </c>
      <c r="F16" s="44">
        <v>15013</v>
      </c>
      <c r="G16" s="45">
        <v>7856</v>
      </c>
      <c r="H16" s="2">
        <v>418</v>
      </c>
      <c r="I16" s="2">
        <v>72</v>
      </c>
      <c r="J16" s="2">
        <v>1</v>
      </c>
      <c r="K16" s="2">
        <v>127993</v>
      </c>
      <c r="L16" s="2">
        <v>6110</v>
      </c>
      <c r="M16" s="2">
        <v>0</v>
      </c>
      <c r="N16" s="2">
        <v>0</v>
      </c>
      <c r="O16" s="2">
        <v>948.28</v>
      </c>
      <c r="P16" s="2">
        <v>900</v>
      </c>
      <c r="Q16" s="2">
        <v>2.64</v>
      </c>
      <c r="R16" s="2">
        <v>0</v>
      </c>
      <c r="S16" s="2">
        <v>0</v>
      </c>
      <c r="T16" s="2">
        <v>0</v>
      </c>
      <c r="U16" s="30">
        <v>42.23314935768</v>
      </c>
      <c r="V16" s="19">
        <v>39.458399</v>
      </c>
      <c r="W16" s="28">
        <f t="shared" si="1"/>
        <v>7.03209057640683</v>
      </c>
      <c r="X16" s="51">
        <v>5990</v>
      </c>
      <c r="Y16" s="28">
        <f t="shared" si="7"/>
        <v>2.00333889816361</v>
      </c>
      <c r="Z16" s="29">
        <f t="shared" si="8"/>
        <v>306.203349282297</v>
      </c>
      <c r="AA16" s="36">
        <f t="shared" si="9"/>
        <v>14.6172248803828</v>
      </c>
      <c r="AB16" s="29">
        <f t="shared" si="10"/>
        <v>5.37591005062118</v>
      </c>
      <c r="AC16" s="37">
        <f t="shared" si="11"/>
        <v>101.036242482488</v>
      </c>
    </row>
    <row r="17" ht="21.75" customHeight="1" spans="1:29">
      <c r="A17" s="42">
        <v>2</v>
      </c>
      <c r="B17" s="42">
        <v>1031</v>
      </c>
      <c r="C17" s="2" t="s">
        <v>1244</v>
      </c>
      <c r="D17" s="3">
        <v>93</v>
      </c>
      <c r="E17" s="2">
        <v>1</v>
      </c>
      <c r="F17" s="44">
        <v>17840</v>
      </c>
      <c r="G17" s="45">
        <v>4197.55</v>
      </c>
      <c r="H17" s="2">
        <v>139</v>
      </c>
      <c r="I17" s="2">
        <v>35</v>
      </c>
      <c r="J17" s="2">
        <v>1</v>
      </c>
      <c r="K17" s="2">
        <v>91197.68</v>
      </c>
      <c r="L17" s="2">
        <v>2417.32</v>
      </c>
      <c r="M17" s="2">
        <v>0</v>
      </c>
      <c r="N17" s="2">
        <v>0</v>
      </c>
      <c r="O17" s="2">
        <v>924.32</v>
      </c>
      <c r="P17" s="2">
        <v>730</v>
      </c>
      <c r="Q17" s="2">
        <v>3.05</v>
      </c>
      <c r="R17" s="2">
        <v>0</v>
      </c>
      <c r="S17" s="2">
        <v>0</v>
      </c>
      <c r="T17" s="2">
        <v>0</v>
      </c>
      <c r="U17" s="30">
        <v>31.72464177792</v>
      </c>
      <c r="V17" s="19">
        <v>27.814396</v>
      </c>
      <c r="W17" s="28">
        <f t="shared" si="1"/>
        <v>14.0583522932513</v>
      </c>
      <c r="X17" s="51">
        <v>4683</v>
      </c>
      <c r="Y17" s="28">
        <f t="shared" si="7"/>
        <v>-48.3809523809524</v>
      </c>
      <c r="Z17" s="29">
        <f t="shared" si="8"/>
        <v>656.098417266187</v>
      </c>
      <c r="AA17" s="36">
        <f t="shared" si="9"/>
        <v>17.3907913669065</v>
      </c>
      <c r="AB17" s="29">
        <f t="shared" si="10"/>
        <v>7.55789490963062</v>
      </c>
      <c r="AC17" s="37">
        <f t="shared" si="11"/>
        <v>228.234832934676</v>
      </c>
    </row>
    <row r="18" ht="21.75" customHeight="1" spans="1:29">
      <c r="A18" s="42">
        <v>2</v>
      </c>
      <c r="B18" s="42">
        <v>1031</v>
      </c>
      <c r="C18" s="2" t="s">
        <v>1317</v>
      </c>
      <c r="D18" s="3">
        <v>119</v>
      </c>
      <c r="E18" s="2">
        <v>1</v>
      </c>
      <c r="F18" s="44">
        <v>13588</v>
      </c>
      <c r="G18" s="45">
        <v>4413</v>
      </c>
      <c r="H18" s="2">
        <v>215</v>
      </c>
      <c r="I18" s="2">
        <v>37</v>
      </c>
      <c r="J18" s="2">
        <v>1</v>
      </c>
      <c r="K18" s="2">
        <v>95462</v>
      </c>
      <c r="L18" s="2">
        <v>3252</v>
      </c>
      <c r="M18" s="2">
        <v>0</v>
      </c>
      <c r="N18" s="2">
        <v>0</v>
      </c>
      <c r="O18" s="2">
        <v>1873</v>
      </c>
      <c r="P18" s="2">
        <v>200</v>
      </c>
      <c r="Q18" s="2">
        <v>3.03</v>
      </c>
      <c r="R18" s="2">
        <v>0</v>
      </c>
      <c r="S18" s="2">
        <v>0</v>
      </c>
      <c r="T18" s="2">
        <v>0</v>
      </c>
      <c r="U18" s="30">
        <v>33.212983538</v>
      </c>
      <c r="V18" s="19">
        <v>30.174761</v>
      </c>
      <c r="W18" s="28">
        <f t="shared" si="1"/>
        <v>10.0687542744746</v>
      </c>
      <c r="X18" s="51">
        <v>3988</v>
      </c>
      <c r="Y18" s="28">
        <f t="shared" si="7"/>
        <v>-18.4553660982949</v>
      </c>
      <c r="Z18" s="29">
        <f t="shared" si="8"/>
        <v>444.009302325581</v>
      </c>
      <c r="AA18" s="36">
        <f t="shared" si="9"/>
        <v>15.1255813953488</v>
      </c>
      <c r="AB18" s="29">
        <f t="shared" si="10"/>
        <v>7.52616894130977</v>
      </c>
      <c r="AC18" s="37">
        <f t="shared" si="11"/>
        <v>154.4789932</v>
      </c>
    </row>
    <row r="19" ht="21.75" customHeight="1" spans="1:29">
      <c r="A19" s="42">
        <v>2</v>
      </c>
      <c r="B19" s="42">
        <v>1041</v>
      </c>
      <c r="C19" s="2" t="s">
        <v>881</v>
      </c>
      <c r="D19" s="3">
        <v>37</v>
      </c>
      <c r="E19" s="2">
        <v>1</v>
      </c>
      <c r="F19" s="44">
        <v>7450</v>
      </c>
      <c r="G19" s="45">
        <v>2951</v>
      </c>
      <c r="H19" s="2">
        <v>143</v>
      </c>
      <c r="I19" s="2">
        <v>32</v>
      </c>
      <c r="J19" s="2">
        <v>2</v>
      </c>
      <c r="K19" s="2">
        <v>60480</v>
      </c>
      <c r="L19" s="2">
        <v>2380</v>
      </c>
      <c r="M19" s="2">
        <v>0</v>
      </c>
      <c r="N19" s="2">
        <v>0</v>
      </c>
      <c r="O19" s="2">
        <v>613</v>
      </c>
      <c r="P19" s="2">
        <v>0</v>
      </c>
      <c r="Q19" s="2">
        <v>1.55</v>
      </c>
      <c r="R19" s="2">
        <v>0</v>
      </c>
      <c r="S19" s="2">
        <v>0</v>
      </c>
      <c r="T19" s="2">
        <v>0</v>
      </c>
      <c r="U19" s="30">
        <v>19.736393978</v>
      </c>
      <c r="V19" s="19">
        <v>29.988031</v>
      </c>
      <c r="W19" s="28">
        <f t="shared" si="1"/>
        <v>-34.1857623863334</v>
      </c>
      <c r="X19" s="51">
        <v>3965</v>
      </c>
      <c r="Y19" s="28">
        <f t="shared" si="7"/>
        <v>-39.9747793190416</v>
      </c>
      <c r="Z19" s="29">
        <f t="shared" si="8"/>
        <v>422.937062937063</v>
      </c>
      <c r="AA19" s="36">
        <f t="shared" si="9"/>
        <v>16.6433566433566</v>
      </c>
      <c r="AB19" s="29">
        <f t="shared" si="10"/>
        <v>6.68803591257201</v>
      </c>
      <c r="AC19" s="37">
        <f t="shared" si="11"/>
        <v>138.016741104895</v>
      </c>
    </row>
    <row r="20" ht="21.75" customHeight="1" spans="1:29">
      <c r="A20" s="42">
        <v>2</v>
      </c>
      <c r="B20" s="42">
        <v>1051</v>
      </c>
      <c r="C20" s="2" t="s">
        <v>1122</v>
      </c>
      <c r="D20" s="3">
        <v>12</v>
      </c>
      <c r="E20" s="2">
        <v>1</v>
      </c>
      <c r="F20" s="44">
        <v>14046</v>
      </c>
      <c r="G20" s="45">
        <v>5503</v>
      </c>
      <c r="H20" s="2">
        <v>234</v>
      </c>
      <c r="I20" s="2">
        <v>56</v>
      </c>
      <c r="J20" s="2">
        <v>1</v>
      </c>
      <c r="K20" s="2">
        <v>86850</v>
      </c>
      <c r="L20" s="2">
        <v>1532</v>
      </c>
      <c r="M20" s="2">
        <v>0</v>
      </c>
      <c r="N20" s="2">
        <v>0</v>
      </c>
      <c r="O20" s="2">
        <v>1546</v>
      </c>
      <c r="P20" s="2">
        <v>630</v>
      </c>
      <c r="Q20" s="2">
        <v>2.7</v>
      </c>
      <c r="R20" s="2">
        <v>0</v>
      </c>
      <c r="S20" s="2">
        <v>0</v>
      </c>
      <c r="T20" s="2">
        <v>0</v>
      </c>
      <c r="U20" s="30">
        <v>30.730110876</v>
      </c>
      <c r="V20" s="19">
        <v>37.02452</v>
      </c>
      <c r="W20" s="28">
        <f t="shared" si="1"/>
        <v>-17.000650174533</v>
      </c>
      <c r="X20" s="51">
        <v>2700</v>
      </c>
      <c r="Y20" s="28">
        <f t="shared" si="7"/>
        <v>-43.2592592592593</v>
      </c>
      <c r="Z20" s="29">
        <f t="shared" si="8"/>
        <v>371.153846153846</v>
      </c>
      <c r="AA20" s="36">
        <f t="shared" si="9"/>
        <v>6.54700854700855</v>
      </c>
      <c r="AB20" s="29">
        <f t="shared" si="10"/>
        <v>5.58424693367254</v>
      </c>
      <c r="AC20" s="37">
        <f t="shared" si="11"/>
        <v>131.325260153846</v>
      </c>
    </row>
    <row r="21" ht="21.75" customHeight="1" spans="1:29">
      <c r="A21" s="42">
        <v>2</v>
      </c>
      <c r="B21" s="42">
        <v>1052</v>
      </c>
      <c r="C21" s="2" t="s">
        <v>1383</v>
      </c>
      <c r="D21" s="3">
        <v>49</v>
      </c>
      <c r="E21" s="2">
        <v>1</v>
      </c>
      <c r="F21" s="44">
        <v>17358</v>
      </c>
      <c r="G21" s="45">
        <v>4357</v>
      </c>
      <c r="H21" s="2">
        <v>228</v>
      </c>
      <c r="I21" s="2">
        <v>49</v>
      </c>
      <c r="J21" s="2">
        <v>1</v>
      </c>
      <c r="K21" s="2">
        <v>70140</v>
      </c>
      <c r="L21" s="2">
        <v>3455</v>
      </c>
      <c r="M21" s="2">
        <v>0</v>
      </c>
      <c r="N21" s="2">
        <v>0</v>
      </c>
      <c r="O21" s="2">
        <v>2128.15</v>
      </c>
      <c r="P21" s="2">
        <v>650</v>
      </c>
      <c r="Q21" s="2">
        <v>2.05</v>
      </c>
      <c r="R21" s="2">
        <v>0</v>
      </c>
      <c r="S21" s="2">
        <v>0</v>
      </c>
      <c r="T21" s="2">
        <v>0</v>
      </c>
      <c r="U21" s="30">
        <v>26.0314125339</v>
      </c>
      <c r="V21" s="19">
        <v>27.077416</v>
      </c>
      <c r="W21" s="28">
        <f t="shared" si="1"/>
        <v>-3.86301065840255</v>
      </c>
      <c r="X21" s="51">
        <v>5270</v>
      </c>
      <c r="Y21" s="28">
        <f t="shared" si="7"/>
        <v>-34.4402277039848</v>
      </c>
      <c r="Z21" s="29">
        <f t="shared" si="8"/>
        <v>307.631578947368</v>
      </c>
      <c r="AA21" s="36">
        <f t="shared" si="9"/>
        <v>15.1535087719298</v>
      </c>
      <c r="AB21" s="29">
        <f t="shared" si="10"/>
        <v>5.97461843789304</v>
      </c>
      <c r="AC21" s="37">
        <f t="shared" si="11"/>
        <v>114.172861990789</v>
      </c>
    </row>
    <row r="22" ht="21.75" customHeight="1" spans="1:29">
      <c r="A22" s="42">
        <v>2</v>
      </c>
      <c r="B22" s="42">
        <v>1061</v>
      </c>
      <c r="C22" s="2" t="s">
        <v>1180</v>
      </c>
      <c r="D22" s="3">
        <v>54</v>
      </c>
      <c r="E22" s="2">
        <v>1</v>
      </c>
      <c r="F22" s="44">
        <v>6368</v>
      </c>
      <c r="G22" s="45">
        <v>3410</v>
      </c>
      <c r="H22" s="2">
        <v>326</v>
      </c>
      <c r="I22" s="2">
        <v>70</v>
      </c>
      <c r="J22" s="2">
        <v>1</v>
      </c>
      <c r="K22" s="2">
        <v>73600</v>
      </c>
      <c r="L22" s="2">
        <v>3005</v>
      </c>
      <c r="M22" s="2">
        <v>0</v>
      </c>
      <c r="N22" s="2">
        <v>2078.73</v>
      </c>
      <c r="O22" s="2">
        <v>0</v>
      </c>
      <c r="P22" s="2">
        <v>0</v>
      </c>
      <c r="Q22" s="2">
        <v>0</v>
      </c>
      <c r="R22" s="2">
        <v>0</v>
      </c>
      <c r="S22" s="2">
        <v>0</v>
      </c>
      <c r="T22" s="2">
        <v>0</v>
      </c>
      <c r="U22" s="30">
        <v>23.42960962506</v>
      </c>
      <c r="V22" s="19">
        <v>24.84226</v>
      </c>
      <c r="W22" s="28">
        <f t="shared" si="1"/>
        <v>-5.68648091977138</v>
      </c>
      <c r="X22" s="51">
        <v>3486</v>
      </c>
      <c r="Y22" s="28">
        <f t="shared" si="7"/>
        <v>-13.798049340218</v>
      </c>
      <c r="Z22" s="29">
        <f t="shared" si="8"/>
        <v>225.766871165644</v>
      </c>
      <c r="AA22" s="36">
        <f t="shared" si="9"/>
        <v>9.21779141104295</v>
      </c>
      <c r="AB22" s="29">
        <f t="shared" si="10"/>
        <v>6.87085326248094</v>
      </c>
      <c r="AC22" s="37">
        <f t="shared" si="11"/>
        <v>71.8699681750307</v>
      </c>
    </row>
    <row r="23" ht="21.75" customHeight="1" spans="1:29">
      <c r="A23" s="42">
        <v>2</v>
      </c>
      <c r="B23" s="42">
        <v>1071</v>
      </c>
      <c r="C23" s="2" t="s">
        <v>546</v>
      </c>
      <c r="D23" s="3">
        <v>29</v>
      </c>
      <c r="E23" s="2">
        <v>1</v>
      </c>
      <c r="F23" s="44">
        <v>14157</v>
      </c>
      <c r="G23" s="45">
        <v>5782</v>
      </c>
      <c r="H23" s="2">
        <v>257</v>
      </c>
      <c r="I23" s="2">
        <v>58</v>
      </c>
      <c r="J23" s="2">
        <v>3</v>
      </c>
      <c r="K23" s="2">
        <v>73269</v>
      </c>
      <c r="L23" s="2">
        <v>6710</v>
      </c>
      <c r="M23" s="2">
        <v>0</v>
      </c>
      <c r="N23" s="2">
        <v>0</v>
      </c>
      <c r="O23" s="2">
        <v>6173</v>
      </c>
      <c r="P23" s="2">
        <v>420</v>
      </c>
      <c r="Q23" s="2">
        <v>1.39</v>
      </c>
      <c r="R23" s="2">
        <v>0</v>
      </c>
      <c r="S23" s="2">
        <v>0</v>
      </c>
      <c r="T23" s="2">
        <v>0</v>
      </c>
      <c r="U23" s="30">
        <v>30.946901338</v>
      </c>
      <c r="V23" s="19">
        <v>34.24489</v>
      </c>
      <c r="W23" s="28">
        <f t="shared" si="1"/>
        <v>-9.63060083416824</v>
      </c>
      <c r="X23" s="51">
        <v>7880</v>
      </c>
      <c r="Y23" s="28">
        <f t="shared" ref="Y23:Y35" si="12">(L23-X23)*100/X23</f>
        <v>-14.8477157360406</v>
      </c>
      <c r="Z23" s="29">
        <f t="shared" ref="Z23:Z35" si="13">K23/H23</f>
        <v>285.093385214008</v>
      </c>
      <c r="AA23" s="36">
        <f t="shared" ref="AA23:AA35" si="14">L23/H23</f>
        <v>26.1089494163424</v>
      </c>
      <c r="AB23" s="29">
        <f t="shared" ref="AB23:AB35" si="15">U23*1000/G23</f>
        <v>5.35228317848495</v>
      </c>
      <c r="AC23" s="37">
        <f t="shared" ref="AC23:AC35" si="16">U23*1000/H23</f>
        <v>120.415958513619</v>
      </c>
    </row>
    <row r="24" ht="21.75" customHeight="1" spans="1:29">
      <c r="A24" s="42">
        <v>2</v>
      </c>
      <c r="B24" s="42">
        <v>1081</v>
      </c>
      <c r="C24" s="2" t="s">
        <v>468</v>
      </c>
      <c r="D24" s="3">
        <v>103</v>
      </c>
      <c r="E24" s="2">
        <v>1</v>
      </c>
      <c r="F24" s="44">
        <v>18133</v>
      </c>
      <c r="G24" s="45">
        <v>4625</v>
      </c>
      <c r="H24" s="2">
        <v>96</v>
      </c>
      <c r="I24" s="2">
        <v>32</v>
      </c>
      <c r="J24" s="2">
        <v>1</v>
      </c>
      <c r="K24" s="2">
        <v>37750</v>
      </c>
      <c r="L24" s="2">
        <v>2248</v>
      </c>
      <c r="M24" s="2">
        <v>0</v>
      </c>
      <c r="N24" s="2">
        <v>1408</v>
      </c>
      <c r="O24" s="2">
        <v>0</v>
      </c>
      <c r="P24" s="2">
        <v>0</v>
      </c>
      <c r="Q24" s="2">
        <v>1.94</v>
      </c>
      <c r="R24" s="2">
        <v>0</v>
      </c>
      <c r="S24" s="2">
        <v>0</v>
      </c>
      <c r="T24" s="2">
        <v>0</v>
      </c>
      <c r="U24" s="30">
        <v>14.324363776</v>
      </c>
      <c r="V24" s="19">
        <v>24.67782</v>
      </c>
      <c r="W24" s="28">
        <f t="shared" si="1"/>
        <v>-41.9545009405207</v>
      </c>
      <c r="X24" s="51">
        <v>4355</v>
      </c>
      <c r="Y24" s="28">
        <f t="shared" si="12"/>
        <v>-48.3811710677382</v>
      </c>
      <c r="Z24" s="29">
        <f t="shared" si="13"/>
        <v>393.229166666667</v>
      </c>
      <c r="AA24" s="36">
        <f t="shared" si="14"/>
        <v>23.4166666666667</v>
      </c>
      <c r="AB24" s="29">
        <f t="shared" si="15"/>
        <v>3.09715973535135</v>
      </c>
      <c r="AC24" s="37">
        <f t="shared" si="16"/>
        <v>149.212122666667</v>
      </c>
    </row>
    <row r="25" ht="21.75" customHeight="1" spans="1:29">
      <c r="A25" s="42">
        <v>2</v>
      </c>
      <c r="B25" s="42">
        <v>1082</v>
      </c>
      <c r="C25" s="2" t="s">
        <v>590</v>
      </c>
      <c r="D25" s="3">
        <v>90</v>
      </c>
      <c r="E25" s="2">
        <v>1</v>
      </c>
      <c r="F25" s="44">
        <v>14700</v>
      </c>
      <c r="G25" s="45">
        <v>4008</v>
      </c>
      <c r="H25" s="2">
        <v>253</v>
      </c>
      <c r="I25" s="2">
        <v>45</v>
      </c>
      <c r="J25" s="2">
        <v>1</v>
      </c>
      <c r="K25" s="2">
        <v>53866.79</v>
      </c>
      <c r="L25" s="2">
        <v>3718</v>
      </c>
      <c r="M25" s="2">
        <v>0</v>
      </c>
      <c r="N25" s="2">
        <v>0</v>
      </c>
      <c r="O25" s="2">
        <v>3383</v>
      </c>
      <c r="P25" s="2">
        <v>0</v>
      </c>
      <c r="Q25" s="2">
        <v>3.04</v>
      </c>
      <c r="R25" s="2">
        <v>0</v>
      </c>
      <c r="S25" s="2">
        <v>0</v>
      </c>
      <c r="T25" s="2">
        <v>0</v>
      </c>
      <c r="U25" s="30">
        <v>22.792893118</v>
      </c>
      <c r="V25" s="19">
        <v>22.670305</v>
      </c>
      <c r="W25" s="28">
        <f t="shared" si="1"/>
        <v>0.540743135127662</v>
      </c>
      <c r="X25" s="51">
        <v>4440</v>
      </c>
      <c r="Y25" s="28">
        <f t="shared" si="12"/>
        <v>-16.2612612612613</v>
      </c>
      <c r="Z25" s="29">
        <f t="shared" si="13"/>
        <v>212.912213438735</v>
      </c>
      <c r="AA25" s="36">
        <f t="shared" si="14"/>
        <v>14.695652173913</v>
      </c>
      <c r="AB25" s="29">
        <f t="shared" si="15"/>
        <v>5.68684958033932</v>
      </c>
      <c r="AC25" s="37">
        <f t="shared" si="16"/>
        <v>90.0904866324111</v>
      </c>
    </row>
    <row r="26" ht="21.75" customHeight="1" spans="1:29">
      <c r="A26" s="42">
        <v>2</v>
      </c>
      <c r="B26" s="42">
        <v>1091</v>
      </c>
      <c r="C26" s="2" t="s">
        <v>717</v>
      </c>
      <c r="D26" s="3">
        <v>120</v>
      </c>
      <c r="E26" s="2">
        <v>1</v>
      </c>
      <c r="F26" s="44">
        <v>14486</v>
      </c>
      <c r="G26" s="45">
        <v>6379</v>
      </c>
      <c r="H26" s="2">
        <v>519</v>
      </c>
      <c r="I26" s="2">
        <v>66</v>
      </c>
      <c r="J26" s="2">
        <v>1</v>
      </c>
      <c r="K26" s="2">
        <v>139009</v>
      </c>
      <c r="L26" s="2">
        <v>18951</v>
      </c>
      <c r="M26" s="2">
        <v>0</v>
      </c>
      <c r="N26" s="2">
        <v>0</v>
      </c>
      <c r="O26" s="2">
        <v>3585</v>
      </c>
      <c r="P26" s="2">
        <v>900</v>
      </c>
      <c r="Q26" s="2">
        <v>3.83</v>
      </c>
      <c r="R26" s="2">
        <v>0</v>
      </c>
      <c r="S26" s="2">
        <v>0</v>
      </c>
      <c r="T26" s="2">
        <v>0</v>
      </c>
      <c r="U26" s="30">
        <v>49.89984701</v>
      </c>
      <c r="V26" s="19">
        <v>54.032305</v>
      </c>
      <c r="W26" s="28">
        <f t="shared" si="1"/>
        <v>-7.64812456177836</v>
      </c>
      <c r="X26" s="51">
        <v>23410</v>
      </c>
      <c r="Y26" s="28">
        <f t="shared" si="12"/>
        <v>-19.0474156343443</v>
      </c>
      <c r="Z26" s="29">
        <f t="shared" si="13"/>
        <v>267.840077071291</v>
      </c>
      <c r="AA26" s="36">
        <f t="shared" si="14"/>
        <v>36.514450867052</v>
      </c>
      <c r="AB26" s="29">
        <f t="shared" si="15"/>
        <v>7.82251873491143</v>
      </c>
      <c r="AC26" s="37">
        <f t="shared" si="16"/>
        <v>96.1461406743738</v>
      </c>
    </row>
    <row r="27" ht="21.75" customHeight="1" spans="1:29">
      <c r="A27" s="42">
        <v>2</v>
      </c>
      <c r="B27" s="42">
        <v>1101</v>
      </c>
      <c r="C27" s="2" t="s">
        <v>167</v>
      </c>
      <c r="D27" s="3">
        <v>102</v>
      </c>
      <c r="E27" s="2">
        <v>1</v>
      </c>
      <c r="F27" s="44">
        <v>13473</v>
      </c>
      <c r="G27" s="45">
        <v>5598</v>
      </c>
      <c r="H27" s="2">
        <v>522</v>
      </c>
      <c r="I27" s="2">
        <v>81</v>
      </c>
      <c r="J27" s="2">
        <v>1</v>
      </c>
      <c r="K27" s="2">
        <v>144092</v>
      </c>
      <c r="L27" s="2">
        <v>14371</v>
      </c>
      <c r="M27" s="2">
        <v>0</v>
      </c>
      <c r="N27" s="2">
        <v>2488.48</v>
      </c>
      <c r="O27" s="2">
        <v>0</v>
      </c>
      <c r="P27" s="2">
        <v>0</v>
      </c>
      <c r="Q27" s="2">
        <v>5.61</v>
      </c>
      <c r="R27" s="2">
        <v>0</v>
      </c>
      <c r="S27" s="2">
        <v>0</v>
      </c>
      <c r="T27" s="2">
        <v>0</v>
      </c>
      <c r="U27" s="30">
        <v>49.78142711456</v>
      </c>
      <c r="V27" s="19">
        <v>52.58662</v>
      </c>
      <c r="W27" s="28">
        <f t="shared" si="1"/>
        <v>-5.33442325336748</v>
      </c>
      <c r="X27" s="51">
        <v>12900</v>
      </c>
      <c r="Y27" s="28">
        <f t="shared" si="12"/>
        <v>11.4031007751938</v>
      </c>
      <c r="Z27" s="29">
        <f t="shared" si="13"/>
        <v>276.038314176245</v>
      </c>
      <c r="AA27" s="36">
        <f t="shared" si="14"/>
        <v>27.5306513409962</v>
      </c>
      <c r="AB27" s="29">
        <f t="shared" si="15"/>
        <v>8.89271652635941</v>
      </c>
      <c r="AC27" s="37">
        <f t="shared" si="16"/>
        <v>95.3667186102682</v>
      </c>
    </row>
    <row r="28" ht="21.75" customHeight="1" spans="1:29">
      <c r="A28" s="42">
        <v>2</v>
      </c>
      <c r="B28" s="42">
        <v>1102</v>
      </c>
      <c r="C28" s="2" t="s">
        <v>1406</v>
      </c>
      <c r="D28" s="3">
        <v>104</v>
      </c>
      <c r="E28" s="2">
        <v>1</v>
      </c>
      <c r="F28" s="44">
        <v>27646</v>
      </c>
      <c r="G28" s="45">
        <v>11839.15</v>
      </c>
      <c r="H28" s="2">
        <v>990</v>
      </c>
      <c r="I28" s="2">
        <v>102</v>
      </c>
      <c r="J28" s="2">
        <v>1</v>
      </c>
      <c r="K28" s="2">
        <v>228286.8</v>
      </c>
      <c r="L28" s="2">
        <v>17937</v>
      </c>
      <c r="M28" s="2">
        <v>5999</v>
      </c>
      <c r="N28" s="2">
        <v>2837.73</v>
      </c>
      <c r="O28" s="2">
        <v>0</v>
      </c>
      <c r="P28" s="2">
        <v>0</v>
      </c>
      <c r="Q28" s="2">
        <v>0</v>
      </c>
      <c r="R28" s="2">
        <v>0</v>
      </c>
      <c r="S28" s="2">
        <v>0</v>
      </c>
      <c r="T28" s="2">
        <v>0</v>
      </c>
      <c r="U28" s="30">
        <v>76.59162691306</v>
      </c>
      <c r="V28" s="19">
        <v>67.55617</v>
      </c>
      <c r="W28" s="28">
        <f t="shared" si="1"/>
        <v>13.3747323346779</v>
      </c>
      <c r="X28" s="51">
        <v>23348</v>
      </c>
      <c r="Y28" s="28">
        <f t="shared" si="12"/>
        <v>-23.1754325852321</v>
      </c>
      <c r="Z28" s="29">
        <f t="shared" si="13"/>
        <v>230.592727272727</v>
      </c>
      <c r="AA28" s="36">
        <f t="shared" si="14"/>
        <v>18.1181818181818</v>
      </c>
      <c r="AB28" s="29">
        <f t="shared" si="15"/>
        <v>6.46935184646364</v>
      </c>
      <c r="AC28" s="37">
        <f t="shared" si="16"/>
        <v>77.3652797101616</v>
      </c>
    </row>
    <row r="29" ht="21.75" customHeight="1" spans="1:29">
      <c r="A29" s="42">
        <v>2</v>
      </c>
      <c r="B29" s="42">
        <v>1131</v>
      </c>
      <c r="C29" s="2" t="s">
        <v>742</v>
      </c>
      <c r="D29" s="3">
        <v>43</v>
      </c>
      <c r="E29" s="2">
        <v>1</v>
      </c>
      <c r="F29" s="44">
        <v>13996</v>
      </c>
      <c r="G29" s="45">
        <v>5002</v>
      </c>
      <c r="H29" s="2">
        <v>204</v>
      </c>
      <c r="I29" s="2">
        <v>42</v>
      </c>
      <c r="J29" s="2">
        <v>1</v>
      </c>
      <c r="K29" s="2">
        <v>57641</v>
      </c>
      <c r="L29" s="2">
        <v>9434</v>
      </c>
      <c r="M29" s="2">
        <v>0</v>
      </c>
      <c r="N29" s="2">
        <v>1201.21</v>
      </c>
      <c r="O29" s="2">
        <v>0</v>
      </c>
      <c r="P29" s="2">
        <v>400</v>
      </c>
      <c r="Q29" s="2">
        <v>1.55</v>
      </c>
      <c r="R29" s="2">
        <v>0</v>
      </c>
      <c r="S29" s="2">
        <v>0</v>
      </c>
      <c r="T29" s="2">
        <v>0</v>
      </c>
      <c r="U29" s="30">
        <v>20.12657408762</v>
      </c>
      <c r="V29" s="19">
        <v>22.136</v>
      </c>
      <c r="W29" s="28">
        <f t="shared" si="1"/>
        <v>-9.07763784053124</v>
      </c>
      <c r="X29" s="51">
        <v>5977</v>
      </c>
      <c r="Y29" s="28">
        <f t="shared" si="12"/>
        <v>57.838380458424</v>
      </c>
      <c r="Z29" s="29">
        <f t="shared" si="13"/>
        <v>282.553921568627</v>
      </c>
      <c r="AA29" s="36">
        <f t="shared" si="14"/>
        <v>46.2450980392157</v>
      </c>
      <c r="AB29" s="29">
        <f t="shared" si="15"/>
        <v>4.02370533538984</v>
      </c>
      <c r="AC29" s="37">
        <f t="shared" si="16"/>
        <v>98.6596769000981</v>
      </c>
    </row>
    <row r="30" ht="21.75" customHeight="1" spans="1:29">
      <c r="A30" s="42">
        <v>2</v>
      </c>
      <c r="B30" s="42">
        <v>1133</v>
      </c>
      <c r="C30" s="2" t="s">
        <v>957</v>
      </c>
      <c r="D30" s="3">
        <v>111</v>
      </c>
      <c r="E30" s="2">
        <v>1</v>
      </c>
      <c r="F30" s="44">
        <v>15670</v>
      </c>
      <c r="G30" s="45">
        <v>8624.29</v>
      </c>
      <c r="H30" s="2">
        <v>199</v>
      </c>
      <c r="I30" s="2">
        <v>74</v>
      </c>
      <c r="J30" s="2">
        <v>3</v>
      </c>
      <c r="K30" s="2">
        <v>239227.24</v>
      </c>
      <c r="L30" s="2">
        <v>9821.92</v>
      </c>
      <c r="M30" s="2">
        <v>0</v>
      </c>
      <c r="N30" s="2">
        <v>4142</v>
      </c>
      <c r="O30" s="2">
        <v>10543</v>
      </c>
      <c r="P30" s="2">
        <v>900</v>
      </c>
      <c r="Q30" s="2">
        <v>3.07</v>
      </c>
      <c r="R30" s="2">
        <v>0</v>
      </c>
      <c r="S30" s="2">
        <v>0</v>
      </c>
      <c r="T30" s="2">
        <v>0</v>
      </c>
      <c r="U30" s="30">
        <v>91.170825002</v>
      </c>
      <c r="V30" s="19">
        <v>96.690514</v>
      </c>
      <c r="W30" s="28">
        <f t="shared" si="1"/>
        <v>-5.70861480579161</v>
      </c>
      <c r="X30" s="51">
        <v>7627</v>
      </c>
      <c r="Y30" s="28">
        <f t="shared" si="12"/>
        <v>28.7782876622525</v>
      </c>
      <c r="Z30" s="29">
        <f t="shared" si="13"/>
        <v>1202.14693467337</v>
      </c>
      <c r="AA30" s="36">
        <f t="shared" si="14"/>
        <v>49.3563819095477</v>
      </c>
      <c r="AB30" s="29">
        <f t="shared" si="15"/>
        <v>10.5714006604602</v>
      </c>
      <c r="AC30" s="37">
        <f t="shared" si="16"/>
        <v>458.144849256281</v>
      </c>
    </row>
    <row r="31" ht="21.75" customHeight="1" spans="1:29">
      <c r="A31" s="42">
        <v>2</v>
      </c>
      <c r="B31" s="42">
        <v>1151</v>
      </c>
      <c r="C31" s="2" t="s">
        <v>1480</v>
      </c>
      <c r="D31" s="3">
        <v>22</v>
      </c>
      <c r="E31" s="2">
        <v>1</v>
      </c>
      <c r="F31" s="44">
        <v>28639</v>
      </c>
      <c r="G31" s="45">
        <v>6487</v>
      </c>
      <c r="H31" s="2">
        <v>198</v>
      </c>
      <c r="I31" s="2">
        <v>43</v>
      </c>
      <c r="J31" s="2">
        <v>2</v>
      </c>
      <c r="K31" s="2">
        <v>109408</v>
      </c>
      <c r="L31" s="2">
        <v>10353</v>
      </c>
      <c r="M31" s="2">
        <v>0</v>
      </c>
      <c r="N31" s="2">
        <v>419</v>
      </c>
      <c r="O31" s="2">
        <v>1711</v>
      </c>
      <c r="P31" s="2">
        <v>336</v>
      </c>
      <c r="Q31" s="2">
        <v>1.38</v>
      </c>
      <c r="R31" s="2">
        <v>0</v>
      </c>
      <c r="S31" s="2">
        <v>0</v>
      </c>
      <c r="T31" s="2">
        <v>0</v>
      </c>
      <c r="U31" s="30">
        <v>36.059630284</v>
      </c>
      <c r="V31" s="19">
        <v>37.631616</v>
      </c>
      <c r="W31" s="28">
        <f t="shared" si="1"/>
        <v>-4.17730058682572</v>
      </c>
      <c r="X31" s="51">
        <v>12673</v>
      </c>
      <c r="Y31" s="28">
        <f t="shared" si="12"/>
        <v>-18.3066361556064</v>
      </c>
      <c r="Z31" s="29">
        <f t="shared" si="13"/>
        <v>552.565656565657</v>
      </c>
      <c r="AA31" s="36">
        <f t="shared" si="14"/>
        <v>52.2878787878788</v>
      </c>
      <c r="AB31" s="29">
        <f t="shared" si="15"/>
        <v>5.55875293417604</v>
      </c>
      <c r="AC31" s="37">
        <f t="shared" si="16"/>
        <v>182.119344868687</v>
      </c>
    </row>
    <row r="32" ht="21.75" customHeight="1" spans="1:29">
      <c r="A32" s="42">
        <v>2</v>
      </c>
      <c r="B32" s="42">
        <v>1161</v>
      </c>
      <c r="C32" s="2" t="s">
        <v>1536</v>
      </c>
      <c r="D32" s="3">
        <v>72</v>
      </c>
      <c r="E32" s="2">
        <v>1</v>
      </c>
      <c r="F32" s="44">
        <v>52962.4</v>
      </c>
      <c r="G32" s="45">
        <v>25281</v>
      </c>
      <c r="H32" s="2">
        <v>2095</v>
      </c>
      <c r="I32" s="2">
        <v>233</v>
      </c>
      <c r="J32" s="2">
        <v>2</v>
      </c>
      <c r="K32" s="2">
        <v>470603.11</v>
      </c>
      <c r="L32" s="2">
        <v>38720.3</v>
      </c>
      <c r="M32" s="2">
        <v>16285</v>
      </c>
      <c r="N32" s="2">
        <v>2744.49</v>
      </c>
      <c r="O32" s="2">
        <v>1047.33</v>
      </c>
      <c r="P32" s="2">
        <v>0</v>
      </c>
      <c r="Q32" s="2">
        <v>1.88</v>
      </c>
      <c r="R32" s="2">
        <v>0</v>
      </c>
      <c r="S32" s="2">
        <v>0</v>
      </c>
      <c r="T32" s="2">
        <v>0</v>
      </c>
      <c r="U32" s="30">
        <v>162.83980562476</v>
      </c>
      <c r="V32" s="19">
        <v>158.358581</v>
      </c>
      <c r="W32" s="28">
        <f t="shared" si="1"/>
        <v>2.82979589515265</v>
      </c>
      <c r="X32" s="51">
        <v>37141</v>
      </c>
      <c r="Y32" s="28">
        <f t="shared" si="12"/>
        <v>4.2521741471689</v>
      </c>
      <c r="Z32" s="29">
        <f t="shared" si="13"/>
        <v>224.631556085919</v>
      </c>
      <c r="AA32" s="36">
        <f t="shared" si="14"/>
        <v>18.4822434367542</v>
      </c>
      <c r="AB32" s="29">
        <f t="shared" si="15"/>
        <v>6.44119321327321</v>
      </c>
      <c r="AC32" s="37">
        <f t="shared" si="16"/>
        <v>77.7278308471408</v>
      </c>
    </row>
    <row r="33" ht="21.75" customHeight="1" spans="1:29">
      <c r="A33" s="42">
        <v>2</v>
      </c>
      <c r="B33" s="42">
        <v>1163</v>
      </c>
      <c r="C33" s="2" t="s">
        <v>974</v>
      </c>
      <c r="D33" s="3">
        <v>77</v>
      </c>
      <c r="E33" s="2">
        <v>1</v>
      </c>
      <c r="F33" s="44">
        <v>21069</v>
      </c>
      <c r="G33" s="45">
        <v>8905</v>
      </c>
      <c r="H33" s="2">
        <v>490</v>
      </c>
      <c r="I33" s="2">
        <v>87</v>
      </c>
      <c r="J33" s="2">
        <v>0</v>
      </c>
      <c r="K33" s="2">
        <v>128250</v>
      </c>
      <c r="L33" s="2">
        <v>6352</v>
      </c>
      <c r="M33" s="2">
        <v>0</v>
      </c>
      <c r="N33" s="2">
        <v>0</v>
      </c>
      <c r="O33" s="2">
        <v>0</v>
      </c>
      <c r="P33" s="2">
        <v>1900</v>
      </c>
      <c r="Q33" s="2">
        <v>7.12</v>
      </c>
      <c r="R33" s="2">
        <v>1</v>
      </c>
      <c r="S33" s="2">
        <v>0</v>
      </c>
      <c r="T33" s="2">
        <v>0</v>
      </c>
      <c r="U33" s="30">
        <v>47.31317</v>
      </c>
      <c r="V33" s="19">
        <v>59.2751</v>
      </c>
      <c r="W33" s="28">
        <f t="shared" si="1"/>
        <v>-20.1803624118728</v>
      </c>
      <c r="X33" s="51">
        <v>6577</v>
      </c>
      <c r="Y33" s="28">
        <f t="shared" si="12"/>
        <v>-3.42101261973544</v>
      </c>
      <c r="Z33" s="29">
        <f t="shared" si="13"/>
        <v>261.734693877551</v>
      </c>
      <c r="AA33" s="36">
        <f t="shared" si="14"/>
        <v>12.9632653061224</v>
      </c>
      <c r="AB33" s="29">
        <f t="shared" si="15"/>
        <v>5.31310162829871</v>
      </c>
      <c r="AC33" s="37">
        <f t="shared" si="16"/>
        <v>96.5574897959184</v>
      </c>
    </row>
    <row r="34" ht="21.75" customHeight="1" spans="1:29">
      <c r="A34" s="42">
        <v>2</v>
      </c>
      <c r="B34" s="42">
        <v>1164</v>
      </c>
      <c r="C34" s="2" t="s">
        <v>1449</v>
      </c>
      <c r="D34" s="3">
        <v>81</v>
      </c>
      <c r="E34" s="2">
        <v>1</v>
      </c>
      <c r="F34" s="44">
        <v>23280</v>
      </c>
      <c r="G34" s="45">
        <v>13732</v>
      </c>
      <c r="H34" s="2">
        <v>88</v>
      </c>
      <c r="I34" s="2">
        <v>6</v>
      </c>
      <c r="J34" s="2">
        <v>0</v>
      </c>
      <c r="K34" s="2">
        <v>25420</v>
      </c>
      <c r="L34" s="2">
        <v>2314</v>
      </c>
      <c r="M34" s="2">
        <v>2396</v>
      </c>
      <c r="N34" s="2">
        <v>0</v>
      </c>
      <c r="O34" s="2">
        <v>0</v>
      </c>
      <c r="P34" s="2">
        <v>0</v>
      </c>
      <c r="Q34" s="2">
        <v>0</v>
      </c>
      <c r="R34" s="2">
        <v>0</v>
      </c>
      <c r="S34" s="2">
        <v>0</v>
      </c>
      <c r="T34" s="2">
        <v>0</v>
      </c>
      <c r="U34" s="30">
        <v>10.43506516</v>
      </c>
      <c r="V34" s="19"/>
      <c r="W34" s="28"/>
      <c r="X34" s="51"/>
      <c r="Y34" s="28"/>
      <c r="Z34" s="29">
        <f t="shared" si="13"/>
        <v>288.863636363636</v>
      </c>
      <c r="AA34" s="36">
        <f t="shared" si="14"/>
        <v>26.2954545454545</v>
      </c>
      <c r="AB34" s="29">
        <f t="shared" si="15"/>
        <v>0.759908619283426</v>
      </c>
      <c r="AC34" s="37">
        <f t="shared" si="16"/>
        <v>118.580285909091</v>
      </c>
    </row>
    <row r="35" ht="21.75" customHeight="1" spans="1:29">
      <c r="A35" s="42">
        <v>2</v>
      </c>
      <c r="B35" s="42">
        <v>2021</v>
      </c>
      <c r="C35" s="2" t="s">
        <v>654</v>
      </c>
      <c r="D35" s="3">
        <v>66</v>
      </c>
      <c r="E35" s="2">
        <v>1</v>
      </c>
      <c r="F35" s="44">
        <v>18931</v>
      </c>
      <c r="G35" s="45">
        <v>5775</v>
      </c>
      <c r="H35" s="2">
        <v>367</v>
      </c>
      <c r="I35" s="2">
        <v>60</v>
      </c>
      <c r="J35" s="2">
        <v>1</v>
      </c>
      <c r="K35" s="2">
        <v>105815</v>
      </c>
      <c r="L35" s="2">
        <v>13041</v>
      </c>
      <c r="M35" s="2">
        <v>0</v>
      </c>
      <c r="N35" s="2">
        <v>3799</v>
      </c>
      <c r="O35" s="2">
        <v>0</v>
      </c>
      <c r="P35" s="2">
        <v>273</v>
      </c>
      <c r="Q35" s="2">
        <v>4.11</v>
      </c>
      <c r="R35" s="2">
        <v>0</v>
      </c>
      <c r="S35" s="2">
        <v>0</v>
      </c>
      <c r="T35" s="2">
        <v>0</v>
      </c>
      <c r="U35" s="30">
        <v>39.133313378</v>
      </c>
      <c r="V35" s="19">
        <v>40.59189</v>
      </c>
      <c r="W35" s="28">
        <f t="shared" si="1"/>
        <v>-3.59327102532058</v>
      </c>
      <c r="X35" s="51">
        <v>13614</v>
      </c>
      <c r="Y35" s="28">
        <f t="shared" si="12"/>
        <v>-4.20890260026443</v>
      </c>
      <c r="Z35" s="29">
        <f t="shared" si="13"/>
        <v>288.324250681199</v>
      </c>
      <c r="AA35" s="36">
        <f t="shared" si="14"/>
        <v>35.5340599455041</v>
      </c>
      <c r="AB35" s="29">
        <f t="shared" si="15"/>
        <v>6.7763313208658</v>
      </c>
      <c r="AC35" s="37">
        <f t="shared" si="16"/>
        <v>106.630281683924</v>
      </c>
    </row>
    <row r="36" spans="21:26">
      <c r="U36" s="57">
        <f>SUM(U5:U35)-U4</f>
        <v>0</v>
      </c>
      <c r="V36" s="57">
        <f t="shared" ref="V36" si="17">SUM(V5:V35)-V4</f>
        <v>0</v>
      </c>
      <c r="W36" s="57"/>
      <c r="X36" s="57"/>
      <c r="Y36" s="57"/>
      <c r="Z36" s="57"/>
    </row>
  </sheetData>
  <sortState ref="A4:AC37">
    <sortCondition ref="B4:B37"/>
  </sortState>
  <mergeCells count="28">
    <mergeCell ref="S1:T1"/>
    <mergeCell ref="A1:A2"/>
    <mergeCell ref="B1:B2"/>
    <mergeCell ref="C1:C2"/>
    <mergeCell ref="D1:D2"/>
    <mergeCell ref="E1:E2"/>
    <mergeCell ref="F1:F2"/>
    <mergeCell ref="G1:G2"/>
    <mergeCell ref="H1:H2"/>
    <mergeCell ref="I1:I2"/>
    <mergeCell ref="J1:J2"/>
    <mergeCell ref="K1:K2"/>
    <mergeCell ref="L1:L2"/>
    <mergeCell ref="M1:M2"/>
    <mergeCell ref="N1:N2"/>
    <mergeCell ref="O1:O2"/>
    <mergeCell ref="P1:P2"/>
    <mergeCell ref="Q1:Q2"/>
    <mergeCell ref="R1:R2"/>
    <mergeCell ref="U1:U2"/>
    <mergeCell ref="V1:V2"/>
    <mergeCell ref="W1:W2"/>
    <mergeCell ref="X1:X2"/>
    <mergeCell ref="Y1:Y2"/>
    <mergeCell ref="Z1:Z2"/>
    <mergeCell ref="AA1:AA2"/>
    <mergeCell ref="AB1:AB2"/>
    <mergeCell ref="AC1:AC2"/>
  </mergeCells>
  <pageMargins left="0.31496062992126" right="0.31496062992126" top="0.393700787401575" bottom="0.354330708661417" header="0.196850393700787" footer="0.31496062992126"/>
  <pageSetup paperSize="9" scale="67" fitToHeight="2" orientation="landscape"/>
  <headerFooter>
    <oddHeader>&amp;C&amp;14 2019年度小学能源消费情况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D45"/>
  <sheetViews>
    <sheetView showZeros="0" topLeftCell="C1" workbookViewId="0">
      <pane xSplit="3" ySplit="3" topLeftCell="F4" activePane="bottomRight" state="frozen"/>
      <selection/>
      <selection pane="topRight"/>
      <selection pane="bottomLeft"/>
      <selection pane="bottomRight" activeCell="S1" sqref="S1:T1"/>
    </sheetView>
  </sheetViews>
  <sheetFormatPr defaultColWidth="9" defaultRowHeight="13.5"/>
  <cols>
    <col min="1" max="1" width="4.125" hidden="1" customWidth="1"/>
    <col min="2" max="2" width="5.625" hidden="1" customWidth="1"/>
    <col min="3" max="3" width="12" customWidth="1"/>
    <col min="4" max="4" width="4.875" hidden="1" customWidth="1"/>
    <col min="5" max="5" width="4.875" customWidth="1"/>
    <col min="8" max="8" width="5.625" customWidth="1"/>
    <col min="9" max="9" width="6.75" customWidth="1"/>
    <col min="10" max="10" width="4.875" customWidth="1"/>
    <col min="11" max="11" width="8.625" customWidth="1"/>
    <col min="14" max="14" width="6.625" customWidth="1"/>
    <col min="15" max="15" width="6.25" customWidth="1"/>
    <col min="16" max="16" width="6.625" customWidth="1"/>
    <col min="17" max="17" width="7.5" customWidth="1"/>
    <col min="18" max="18" width="5.625" customWidth="1"/>
    <col min="19" max="19" width="8.375" customWidth="1"/>
    <col min="20" max="20" width="7.875" customWidth="1"/>
    <col min="21" max="21" width="8.25" customWidth="1"/>
    <col min="22" max="22" width="8.5" style="1" customWidth="1"/>
    <col min="23" max="23" width="7.875" customWidth="1"/>
    <col min="24" max="24" width="7.625" customWidth="1"/>
    <col min="25" max="25" width="7.875" customWidth="1"/>
    <col min="26" max="26" width="7.25" customWidth="1"/>
    <col min="27" max="27" width="6.875" customWidth="1"/>
    <col min="28" max="28" width="7.25" customWidth="1"/>
    <col min="29" max="29" width="7" customWidth="1"/>
  </cols>
  <sheetData>
    <row r="1" ht="22.5" customHeight="1" spans="1:29">
      <c r="A1" s="11" t="s">
        <v>37</v>
      </c>
      <c r="B1" s="11" t="s">
        <v>38</v>
      </c>
      <c r="C1" s="2" t="s">
        <v>4</v>
      </c>
      <c r="D1" s="2" t="s">
        <v>5</v>
      </c>
      <c r="E1" s="2" t="s">
        <v>6</v>
      </c>
      <c r="F1" s="3" t="s">
        <v>7</v>
      </c>
      <c r="G1" s="5" t="s">
        <v>8</v>
      </c>
      <c r="H1" s="4" t="s">
        <v>9</v>
      </c>
      <c r="I1" s="4" t="s">
        <v>10</v>
      </c>
      <c r="J1" s="4" t="s">
        <v>39</v>
      </c>
      <c r="K1" s="11" t="s">
        <v>1661</v>
      </c>
      <c r="L1" s="11" t="s">
        <v>1662</v>
      </c>
      <c r="M1" s="4" t="s">
        <v>47</v>
      </c>
      <c r="N1" s="11" t="s">
        <v>1663</v>
      </c>
      <c r="O1" s="11" t="s">
        <v>1664</v>
      </c>
      <c r="P1" s="11" t="s">
        <v>1665</v>
      </c>
      <c r="Q1" s="11" t="s">
        <v>1671</v>
      </c>
      <c r="R1" s="2" t="s">
        <v>22</v>
      </c>
      <c r="S1" s="2" t="s">
        <v>23</v>
      </c>
      <c r="T1" s="2"/>
      <c r="U1" s="13" t="s">
        <v>24</v>
      </c>
      <c r="V1" s="14" t="s">
        <v>29</v>
      </c>
      <c r="W1" s="47" t="s">
        <v>31</v>
      </c>
      <c r="X1" s="21" t="s">
        <v>30</v>
      </c>
      <c r="Y1" s="22" t="s">
        <v>32</v>
      </c>
      <c r="Z1" s="23" t="s">
        <v>33</v>
      </c>
      <c r="AA1" s="32" t="s">
        <v>34</v>
      </c>
      <c r="AB1" s="33" t="s">
        <v>35</v>
      </c>
      <c r="AC1" s="34" t="s">
        <v>36</v>
      </c>
    </row>
    <row r="2" ht="36" customHeight="1" spans="1:29">
      <c r="A2" s="12"/>
      <c r="B2" s="12"/>
      <c r="C2" s="2"/>
      <c r="D2" s="2"/>
      <c r="E2" s="2"/>
      <c r="F2" s="3"/>
      <c r="G2" s="9"/>
      <c r="H2" s="10"/>
      <c r="I2" s="10"/>
      <c r="J2" s="10"/>
      <c r="K2" s="12"/>
      <c r="L2" s="12"/>
      <c r="M2" s="10"/>
      <c r="N2" s="12"/>
      <c r="O2" s="12"/>
      <c r="P2" s="12"/>
      <c r="Q2" s="12"/>
      <c r="R2" s="2"/>
      <c r="S2" s="46" t="s">
        <v>1667</v>
      </c>
      <c r="T2" s="46" t="s">
        <v>1668</v>
      </c>
      <c r="U2" s="16"/>
      <c r="V2" s="17"/>
      <c r="W2" s="48"/>
      <c r="X2" s="25"/>
      <c r="Y2" s="26"/>
      <c r="Z2" s="23"/>
      <c r="AA2" s="32"/>
      <c r="AB2" s="33"/>
      <c r="AC2" s="34"/>
    </row>
    <row r="3" spans="1:29">
      <c r="A3" s="39" t="s">
        <v>1669</v>
      </c>
      <c r="B3" s="40"/>
      <c r="C3" s="4" t="s">
        <v>59</v>
      </c>
      <c r="D3" s="4" t="s">
        <v>60</v>
      </c>
      <c r="E3" s="4">
        <v>1</v>
      </c>
      <c r="F3" s="5">
        <v>2</v>
      </c>
      <c r="G3" s="5">
        <v>3</v>
      </c>
      <c r="H3" s="4">
        <v>4</v>
      </c>
      <c r="I3" s="4">
        <v>5</v>
      </c>
      <c r="J3" s="4">
        <v>6</v>
      </c>
      <c r="K3" s="4">
        <v>10</v>
      </c>
      <c r="L3" s="4">
        <v>12</v>
      </c>
      <c r="M3" s="4">
        <v>16</v>
      </c>
      <c r="N3" s="4">
        <v>18</v>
      </c>
      <c r="O3" s="4">
        <v>24</v>
      </c>
      <c r="P3" s="4">
        <v>30</v>
      </c>
      <c r="Q3" s="4">
        <v>36</v>
      </c>
      <c r="R3" s="4">
        <v>38</v>
      </c>
      <c r="S3" s="4">
        <v>39</v>
      </c>
      <c r="T3" s="4">
        <v>40</v>
      </c>
      <c r="U3" s="18">
        <v>41</v>
      </c>
      <c r="V3" s="18">
        <v>46</v>
      </c>
      <c r="W3" s="18">
        <v>48</v>
      </c>
      <c r="X3" s="27">
        <v>47</v>
      </c>
      <c r="Y3" s="18">
        <v>49</v>
      </c>
      <c r="Z3" s="18">
        <v>50</v>
      </c>
      <c r="AA3" s="35">
        <v>53</v>
      </c>
      <c r="AB3" s="18">
        <v>51</v>
      </c>
      <c r="AC3" s="18">
        <v>52</v>
      </c>
    </row>
    <row r="4" spans="1:29">
      <c r="A4" s="41" t="s">
        <v>1669</v>
      </c>
      <c r="B4" s="42"/>
      <c r="C4" s="43" t="s">
        <v>1672</v>
      </c>
      <c r="D4" s="3">
        <v>1</v>
      </c>
      <c r="E4" s="2">
        <f>SUM(E5:E45)</f>
        <v>41</v>
      </c>
      <c r="F4" s="2">
        <f t="shared" ref="F4:V4" si="0">SUM(F5:F45)</f>
        <v>301701.6</v>
      </c>
      <c r="G4" s="2">
        <f t="shared" si="0"/>
        <v>199836.14</v>
      </c>
      <c r="H4" s="2">
        <f t="shared" si="0"/>
        <v>8876</v>
      </c>
      <c r="I4" s="2">
        <f t="shared" si="0"/>
        <v>1128</v>
      </c>
      <c r="J4" s="2">
        <f t="shared" si="0"/>
        <v>5</v>
      </c>
      <c r="K4" s="2">
        <f t="shared" si="0"/>
        <v>3143301.48</v>
      </c>
      <c r="L4" s="2">
        <f t="shared" si="0"/>
        <v>156140.85</v>
      </c>
      <c r="M4" s="2">
        <f t="shared" si="0"/>
        <v>69702.78</v>
      </c>
      <c r="N4" s="2">
        <f t="shared" si="0"/>
        <v>2534</v>
      </c>
      <c r="O4" s="2">
        <f t="shared" si="0"/>
        <v>5902.7</v>
      </c>
      <c r="P4" s="2">
        <f t="shared" si="0"/>
        <v>5917.42</v>
      </c>
      <c r="Q4" s="2">
        <f t="shared" si="0"/>
        <v>45.51</v>
      </c>
      <c r="R4" s="2">
        <f t="shared" si="0"/>
        <v>2</v>
      </c>
      <c r="S4" s="2">
        <f t="shared" si="0"/>
        <v>0</v>
      </c>
      <c r="T4" s="2">
        <f t="shared" si="0"/>
        <v>0</v>
      </c>
      <c r="U4" s="49">
        <f t="shared" si="0"/>
        <v>1061.636993474</v>
      </c>
      <c r="V4" s="49">
        <f t="shared" si="0"/>
        <v>1029.663069</v>
      </c>
      <c r="W4" s="28">
        <f>(U4-V4)*100/V4</f>
        <v>3.10528030349313</v>
      </c>
      <c r="X4" s="50">
        <f>SUM(X5:X45)</f>
        <v>151820</v>
      </c>
      <c r="Y4" s="28">
        <f>(L4-X4)*100/X4</f>
        <v>2.84603477802663</v>
      </c>
      <c r="Z4" s="29">
        <f>K4/H4</f>
        <v>354.134912122578</v>
      </c>
      <c r="AA4" s="36">
        <f>L4/H4</f>
        <v>17.5913530869761</v>
      </c>
      <c r="AB4" s="29">
        <f>U4*1000/G4</f>
        <v>5.31253752936781</v>
      </c>
      <c r="AC4" s="37">
        <f>U4*1000/H4</f>
        <v>119.607592775349</v>
      </c>
    </row>
    <row r="5" ht="14.25" customHeight="1" spans="1:30">
      <c r="A5" s="42">
        <v>3</v>
      </c>
      <c r="B5" s="42">
        <v>1011</v>
      </c>
      <c r="C5" s="2" t="s">
        <v>1096</v>
      </c>
      <c r="D5" s="3">
        <v>23</v>
      </c>
      <c r="E5" s="2">
        <v>1</v>
      </c>
      <c r="F5" s="44">
        <v>11787</v>
      </c>
      <c r="G5" s="45">
        <v>7920</v>
      </c>
      <c r="H5" s="2">
        <v>458</v>
      </c>
      <c r="I5" s="2">
        <v>64</v>
      </c>
      <c r="J5" s="2">
        <v>1</v>
      </c>
      <c r="K5" s="2">
        <v>170100</v>
      </c>
      <c r="L5" s="2">
        <v>8513.05</v>
      </c>
      <c r="M5" s="2">
        <v>4708</v>
      </c>
      <c r="N5" s="2">
        <v>0</v>
      </c>
      <c r="O5" s="2">
        <v>0</v>
      </c>
      <c r="P5" s="2">
        <v>0</v>
      </c>
      <c r="Q5" s="2">
        <v>0</v>
      </c>
      <c r="R5" s="2">
        <v>0</v>
      </c>
      <c r="S5" s="2">
        <v>0</v>
      </c>
      <c r="T5" s="2">
        <v>0</v>
      </c>
      <c r="U5" s="30">
        <v>55.10783468</v>
      </c>
      <c r="V5" s="19">
        <v>57.14932</v>
      </c>
      <c r="W5" s="30">
        <v>-3.57219529471217</v>
      </c>
      <c r="X5" s="51">
        <v>9825</v>
      </c>
      <c r="Y5" s="30">
        <v>-13.3531806615776</v>
      </c>
      <c r="Z5" s="52">
        <v>371.397379912664</v>
      </c>
      <c r="AA5" s="53">
        <v>18.5874454148472</v>
      </c>
      <c r="AB5" s="52">
        <v>6.95805993434343</v>
      </c>
      <c r="AC5" s="54">
        <v>120.322783144105</v>
      </c>
      <c r="AD5" s="55"/>
    </row>
    <row r="6" ht="14.25" customHeight="1" spans="1:29">
      <c r="A6" s="42">
        <v>3</v>
      </c>
      <c r="B6" s="42">
        <v>1012</v>
      </c>
      <c r="C6" s="2" t="s">
        <v>1170</v>
      </c>
      <c r="D6" s="3">
        <v>91</v>
      </c>
      <c r="E6" s="2">
        <v>1</v>
      </c>
      <c r="F6" s="44">
        <v>5632</v>
      </c>
      <c r="G6" s="45">
        <v>3765</v>
      </c>
      <c r="H6" s="2">
        <v>601</v>
      </c>
      <c r="I6" s="2">
        <v>60</v>
      </c>
      <c r="J6" s="2">
        <v>0</v>
      </c>
      <c r="K6" s="2">
        <v>149614</v>
      </c>
      <c r="L6" s="2">
        <v>10465</v>
      </c>
      <c r="M6" s="2">
        <v>12154</v>
      </c>
      <c r="N6" s="2">
        <v>0</v>
      </c>
      <c r="O6" s="2">
        <v>0</v>
      </c>
      <c r="P6" s="2">
        <v>0</v>
      </c>
      <c r="Q6" s="2">
        <v>0</v>
      </c>
      <c r="R6" s="2">
        <v>0</v>
      </c>
      <c r="S6" s="2">
        <v>0</v>
      </c>
      <c r="T6" s="2">
        <v>0</v>
      </c>
      <c r="U6" s="30">
        <v>58.88550734</v>
      </c>
      <c r="V6" s="19">
        <v>54.5207</v>
      </c>
      <c r="W6" s="30">
        <v>8.0057800798596</v>
      </c>
      <c r="X6" s="51">
        <v>7020</v>
      </c>
      <c r="Y6" s="30">
        <v>49.0740740740741</v>
      </c>
      <c r="Z6" s="52">
        <v>248.941763727121</v>
      </c>
      <c r="AA6" s="53">
        <v>17.4126455906822</v>
      </c>
      <c r="AB6" s="52">
        <v>15.6402409933599</v>
      </c>
      <c r="AC6" s="54">
        <v>97.9792135440932</v>
      </c>
    </row>
    <row r="7" ht="14.25" customHeight="1" spans="1:29">
      <c r="A7" s="42">
        <v>3</v>
      </c>
      <c r="B7" s="42">
        <v>1013</v>
      </c>
      <c r="C7" s="2" t="s">
        <v>156</v>
      </c>
      <c r="D7" s="3">
        <v>3</v>
      </c>
      <c r="E7" s="2">
        <v>1</v>
      </c>
      <c r="F7" s="44">
        <v>2549</v>
      </c>
      <c r="G7" s="45">
        <v>1789.51</v>
      </c>
      <c r="H7" s="2">
        <v>269</v>
      </c>
      <c r="I7" s="2">
        <v>33</v>
      </c>
      <c r="J7" s="2">
        <v>0</v>
      </c>
      <c r="K7" s="2">
        <v>75683</v>
      </c>
      <c r="L7" s="2">
        <v>5648</v>
      </c>
      <c r="M7" s="2">
        <v>3055</v>
      </c>
      <c r="N7" s="2">
        <v>0</v>
      </c>
      <c r="O7" s="2">
        <v>0</v>
      </c>
      <c r="P7" s="2">
        <v>0</v>
      </c>
      <c r="Q7" s="2">
        <v>0</v>
      </c>
      <c r="R7" s="2">
        <v>0</v>
      </c>
      <c r="S7" s="2">
        <v>0</v>
      </c>
      <c r="T7" s="2">
        <v>0</v>
      </c>
      <c r="U7" s="30">
        <v>25.76731805</v>
      </c>
      <c r="V7" s="19">
        <v>25.6408</v>
      </c>
      <c r="W7" s="30">
        <v>0.493424737137692</v>
      </c>
      <c r="X7" s="51">
        <v>6156</v>
      </c>
      <c r="Y7" s="30">
        <v>-8.25211176088369</v>
      </c>
      <c r="Z7" s="52">
        <v>281.349442379182</v>
      </c>
      <c r="AA7" s="53">
        <v>20.996282527881</v>
      </c>
      <c r="AB7" s="52">
        <v>14.3990913993216</v>
      </c>
      <c r="AC7" s="54">
        <v>95.7892864312268</v>
      </c>
    </row>
    <row r="8" ht="14.25" customHeight="1" spans="1:29">
      <c r="A8" s="42">
        <v>3</v>
      </c>
      <c r="B8" s="42">
        <v>1015</v>
      </c>
      <c r="C8" s="2" t="s">
        <v>1366</v>
      </c>
      <c r="D8" s="3">
        <v>51</v>
      </c>
      <c r="E8" s="2">
        <v>1</v>
      </c>
      <c r="F8" s="44">
        <v>13189</v>
      </c>
      <c r="G8" s="45">
        <v>6553</v>
      </c>
      <c r="H8" s="2">
        <v>607</v>
      </c>
      <c r="I8" s="2">
        <v>67</v>
      </c>
      <c r="J8" s="2">
        <v>1</v>
      </c>
      <c r="K8" s="2">
        <v>150383</v>
      </c>
      <c r="L8" s="2">
        <v>8132</v>
      </c>
      <c r="M8" s="2">
        <v>8490</v>
      </c>
      <c r="N8" s="2">
        <v>670</v>
      </c>
      <c r="O8" s="2">
        <v>0</v>
      </c>
      <c r="P8" s="2">
        <v>350</v>
      </c>
      <c r="Q8" s="2">
        <v>1.29</v>
      </c>
      <c r="R8" s="2">
        <v>0</v>
      </c>
      <c r="S8" s="2">
        <v>0</v>
      </c>
      <c r="T8" s="2">
        <v>0</v>
      </c>
      <c r="U8" s="30">
        <v>56.95450864</v>
      </c>
      <c r="V8" s="19">
        <v>55.0354</v>
      </c>
      <c r="W8" s="30">
        <v>3.48704404801275</v>
      </c>
      <c r="X8" s="51">
        <v>8997</v>
      </c>
      <c r="Y8" s="30">
        <v>-9.61431588307214</v>
      </c>
      <c r="Z8" s="52">
        <v>247.747940691928</v>
      </c>
      <c r="AA8" s="53">
        <v>13.3970345963756</v>
      </c>
      <c r="AB8" s="52">
        <v>8.69136405310545</v>
      </c>
      <c r="AC8" s="54">
        <v>93.8295035255354</v>
      </c>
    </row>
    <row r="9" ht="14.25" customHeight="1" spans="1:29">
      <c r="A9" s="42">
        <v>3</v>
      </c>
      <c r="B9" s="42">
        <v>1017</v>
      </c>
      <c r="C9" s="2" t="s">
        <v>1223</v>
      </c>
      <c r="D9" s="3">
        <v>48</v>
      </c>
      <c r="E9" s="2">
        <v>1</v>
      </c>
      <c r="F9" s="44">
        <v>2216</v>
      </c>
      <c r="G9" s="45">
        <v>2069</v>
      </c>
      <c r="H9" s="2">
        <v>174</v>
      </c>
      <c r="I9" s="2">
        <v>26</v>
      </c>
      <c r="J9" s="2">
        <v>0</v>
      </c>
      <c r="K9" s="2">
        <v>40497</v>
      </c>
      <c r="L9" s="2">
        <v>2175</v>
      </c>
      <c r="M9" s="2">
        <v>2826</v>
      </c>
      <c r="N9" s="2">
        <v>0</v>
      </c>
      <c r="O9" s="2">
        <v>0</v>
      </c>
      <c r="P9" s="2">
        <v>0</v>
      </c>
      <c r="Q9" s="2">
        <v>0</v>
      </c>
      <c r="R9" s="2">
        <v>0</v>
      </c>
      <c r="S9" s="2">
        <v>0</v>
      </c>
      <c r="T9" s="2">
        <v>0</v>
      </c>
      <c r="U9" s="30">
        <v>15.33611646</v>
      </c>
      <c r="V9" s="19">
        <v>15.6229</v>
      </c>
      <c r="W9" s="30">
        <v>-1.83566136888797</v>
      </c>
      <c r="X9" s="51">
        <v>2268</v>
      </c>
      <c r="Y9" s="30">
        <v>-4.1005291005291</v>
      </c>
      <c r="Z9" s="52">
        <v>232.741379310345</v>
      </c>
      <c r="AA9" s="53">
        <v>12.5</v>
      </c>
      <c r="AB9" s="52">
        <v>7.41233275012083</v>
      </c>
      <c r="AC9" s="54">
        <v>88.1386003448276</v>
      </c>
    </row>
    <row r="10" ht="14.25" customHeight="1" spans="1:29">
      <c r="A10" s="42">
        <v>3</v>
      </c>
      <c r="B10" s="42">
        <v>1018</v>
      </c>
      <c r="C10" s="2" t="s">
        <v>821</v>
      </c>
      <c r="D10" s="3">
        <v>61</v>
      </c>
      <c r="E10" s="2">
        <v>1</v>
      </c>
      <c r="F10" s="44">
        <v>7070</v>
      </c>
      <c r="G10" s="45">
        <v>5503.63</v>
      </c>
      <c r="H10" s="2">
        <v>286</v>
      </c>
      <c r="I10" s="2">
        <v>29</v>
      </c>
      <c r="J10" s="2">
        <v>0</v>
      </c>
      <c r="K10" s="2">
        <v>93700</v>
      </c>
      <c r="L10" s="2">
        <v>4831</v>
      </c>
      <c r="M10" s="2">
        <v>5530</v>
      </c>
      <c r="N10" s="2">
        <v>0</v>
      </c>
      <c r="O10" s="2">
        <v>0</v>
      </c>
      <c r="P10" s="2">
        <v>0</v>
      </c>
      <c r="Q10" s="2">
        <v>0</v>
      </c>
      <c r="R10" s="2">
        <v>0</v>
      </c>
      <c r="S10" s="2">
        <v>0</v>
      </c>
      <c r="T10" s="2">
        <v>0</v>
      </c>
      <c r="U10" s="30">
        <v>34.1729963</v>
      </c>
      <c r="V10" s="19">
        <v>30.5137</v>
      </c>
      <c r="W10" s="30">
        <v>11.9923060789088</v>
      </c>
      <c r="X10" s="51">
        <v>5567</v>
      </c>
      <c r="Y10" s="30">
        <v>-13.2207652236393</v>
      </c>
      <c r="Z10" s="52">
        <v>327.622377622378</v>
      </c>
      <c r="AA10" s="53">
        <v>16.8916083916084</v>
      </c>
      <c r="AB10" s="52">
        <v>6.20917399970565</v>
      </c>
      <c r="AC10" s="54">
        <v>119.486001048951</v>
      </c>
    </row>
    <row r="11" ht="14.25" customHeight="1" spans="1:29">
      <c r="A11" s="42">
        <v>3</v>
      </c>
      <c r="B11" s="42">
        <v>1019</v>
      </c>
      <c r="C11" s="8" t="s">
        <v>1234</v>
      </c>
      <c r="D11" s="3">
        <v>114</v>
      </c>
      <c r="E11" s="2">
        <v>1</v>
      </c>
      <c r="F11" s="44">
        <v>7472.2</v>
      </c>
      <c r="G11" s="45">
        <v>5721.06</v>
      </c>
      <c r="H11" s="2">
        <v>271</v>
      </c>
      <c r="I11" s="2">
        <v>38</v>
      </c>
      <c r="J11" s="2">
        <v>0</v>
      </c>
      <c r="K11" s="2">
        <v>141018</v>
      </c>
      <c r="L11" s="2">
        <v>5555</v>
      </c>
      <c r="M11" s="2">
        <v>3500</v>
      </c>
      <c r="N11" s="2">
        <v>0</v>
      </c>
      <c r="O11" s="2">
        <v>0</v>
      </c>
      <c r="P11" s="2">
        <v>0</v>
      </c>
      <c r="Q11" s="2">
        <v>0</v>
      </c>
      <c r="R11" s="2">
        <v>0</v>
      </c>
      <c r="S11" s="2">
        <v>0</v>
      </c>
      <c r="T11" s="2">
        <v>0</v>
      </c>
      <c r="U11" s="30">
        <v>45.162169</v>
      </c>
      <c r="V11" s="19">
        <v>43.7063</v>
      </c>
      <c r="W11" s="30">
        <v>3.33102779233203</v>
      </c>
      <c r="X11" s="51">
        <v>4741</v>
      </c>
      <c r="Y11" s="30">
        <v>17.169373549884</v>
      </c>
      <c r="Z11" s="52">
        <v>520.361623616236</v>
      </c>
      <c r="AA11" s="53">
        <v>20.4981549815498</v>
      </c>
      <c r="AB11" s="52">
        <v>7.89402121285216</v>
      </c>
      <c r="AC11" s="54">
        <v>166.650070110701</v>
      </c>
    </row>
    <row r="12" ht="14.25" customHeight="1" spans="1:29">
      <c r="A12" s="42">
        <v>3</v>
      </c>
      <c r="B12" s="42">
        <v>1021</v>
      </c>
      <c r="C12" s="2" t="s">
        <v>105</v>
      </c>
      <c r="D12" s="3">
        <v>18</v>
      </c>
      <c r="E12" s="2">
        <v>1</v>
      </c>
      <c r="F12" s="44">
        <v>3330</v>
      </c>
      <c r="G12" s="45">
        <v>2639</v>
      </c>
      <c r="H12" s="2">
        <v>278</v>
      </c>
      <c r="I12" s="2">
        <v>34</v>
      </c>
      <c r="J12" s="2">
        <v>0</v>
      </c>
      <c r="K12" s="2">
        <v>81810</v>
      </c>
      <c r="L12" s="2">
        <v>2977</v>
      </c>
      <c r="M12" s="2">
        <v>0</v>
      </c>
      <c r="N12" s="2">
        <v>0</v>
      </c>
      <c r="O12" s="2">
        <v>0</v>
      </c>
      <c r="P12" s="2">
        <v>0</v>
      </c>
      <c r="Q12" s="2">
        <v>2.83</v>
      </c>
      <c r="R12" s="2">
        <v>0</v>
      </c>
      <c r="S12" s="2">
        <v>0</v>
      </c>
      <c r="T12" s="2">
        <v>0</v>
      </c>
      <c r="U12" s="30">
        <v>26.39128</v>
      </c>
      <c r="V12" s="19">
        <v>26.337</v>
      </c>
      <c r="W12" s="30">
        <v>0.206097885104627</v>
      </c>
      <c r="X12" s="51">
        <v>2865</v>
      </c>
      <c r="Y12" s="30">
        <v>3.90924956369983</v>
      </c>
      <c r="Z12" s="52">
        <v>294.280575539568</v>
      </c>
      <c r="AA12" s="53">
        <v>10.7086330935252</v>
      </c>
      <c r="AB12" s="52">
        <v>10.0004850322092</v>
      </c>
      <c r="AC12" s="54">
        <v>94.9326618705036</v>
      </c>
    </row>
    <row r="13" ht="14.25" customHeight="1" spans="1:29">
      <c r="A13" s="42">
        <v>3</v>
      </c>
      <c r="B13" s="42">
        <v>1023</v>
      </c>
      <c r="C13" s="2" t="s">
        <v>145</v>
      </c>
      <c r="D13" s="3">
        <v>6</v>
      </c>
      <c r="E13" s="2">
        <v>1</v>
      </c>
      <c r="F13" s="44">
        <v>2484</v>
      </c>
      <c r="G13" s="45">
        <v>1130</v>
      </c>
      <c r="H13" s="2">
        <v>87</v>
      </c>
      <c r="I13" s="2">
        <v>15</v>
      </c>
      <c r="J13" s="2">
        <v>0</v>
      </c>
      <c r="K13" s="2">
        <v>30227</v>
      </c>
      <c r="L13" s="2">
        <v>3559</v>
      </c>
      <c r="M13" s="2">
        <v>0</v>
      </c>
      <c r="N13" s="2">
        <v>0</v>
      </c>
      <c r="O13" s="2">
        <v>0</v>
      </c>
      <c r="P13" s="2">
        <v>0</v>
      </c>
      <c r="Q13" s="2">
        <v>1.7</v>
      </c>
      <c r="R13" s="2">
        <v>0</v>
      </c>
      <c r="S13" s="2">
        <v>0</v>
      </c>
      <c r="T13" s="2">
        <v>0</v>
      </c>
      <c r="U13" s="30">
        <v>10.405376</v>
      </c>
      <c r="V13" s="19">
        <v>11.4047</v>
      </c>
      <c r="W13" s="30">
        <v>-8.76238743675854</v>
      </c>
      <c r="X13" s="51">
        <v>3592</v>
      </c>
      <c r="Y13" s="30">
        <v>-0.918708240534521</v>
      </c>
      <c r="Z13" s="52">
        <v>347.436781609195</v>
      </c>
      <c r="AA13" s="53">
        <v>40.9080459770115</v>
      </c>
      <c r="AB13" s="52">
        <v>9.20829734513274</v>
      </c>
      <c r="AC13" s="54">
        <v>119.602022988506</v>
      </c>
    </row>
    <row r="14" ht="14.25" customHeight="1" spans="1:29">
      <c r="A14" s="42">
        <v>3</v>
      </c>
      <c r="B14" s="42">
        <v>1023</v>
      </c>
      <c r="C14" s="2" t="s">
        <v>1213</v>
      </c>
      <c r="D14" s="3">
        <v>55</v>
      </c>
      <c r="E14" s="2">
        <v>1</v>
      </c>
      <c r="F14" s="44">
        <v>4440</v>
      </c>
      <c r="G14" s="45">
        <v>2354</v>
      </c>
      <c r="H14" s="2">
        <v>282</v>
      </c>
      <c r="I14" s="2">
        <v>31</v>
      </c>
      <c r="J14" s="2">
        <v>0</v>
      </c>
      <c r="K14" s="2">
        <v>62280</v>
      </c>
      <c r="L14" s="2">
        <v>4735</v>
      </c>
      <c r="M14" s="2">
        <v>0</v>
      </c>
      <c r="N14" s="2">
        <v>0</v>
      </c>
      <c r="O14" s="2">
        <v>0</v>
      </c>
      <c r="P14" s="2">
        <v>0</v>
      </c>
      <c r="Q14" s="2">
        <v>3.07</v>
      </c>
      <c r="R14" s="2">
        <v>0</v>
      </c>
      <c r="S14" s="2">
        <v>0</v>
      </c>
      <c r="T14" s="2">
        <v>0</v>
      </c>
      <c r="U14" s="30">
        <v>21.00664</v>
      </c>
      <c r="V14" s="19">
        <v>20.2137</v>
      </c>
      <c r="W14" s="30">
        <v>3.92278504182807</v>
      </c>
      <c r="X14" s="51">
        <v>3803</v>
      </c>
      <c r="Y14" s="30">
        <v>24.5069681830134</v>
      </c>
      <c r="Z14" s="52">
        <v>220.851063829787</v>
      </c>
      <c r="AA14" s="53">
        <v>16.790780141844</v>
      </c>
      <c r="AB14" s="52">
        <v>8.92380628717077</v>
      </c>
      <c r="AC14" s="54">
        <v>74.4916312056738</v>
      </c>
    </row>
    <row r="15" ht="14.25" customHeight="1" spans="1:29">
      <c r="A15" s="42">
        <v>3</v>
      </c>
      <c r="B15" s="42">
        <v>1024</v>
      </c>
      <c r="C15" s="2" t="s">
        <v>335</v>
      </c>
      <c r="D15" s="3">
        <v>101</v>
      </c>
      <c r="E15" s="2">
        <v>1</v>
      </c>
      <c r="F15" s="44">
        <v>3903</v>
      </c>
      <c r="G15" s="45">
        <v>3610</v>
      </c>
      <c r="H15" s="2">
        <v>98</v>
      </c>
      <c r="I15" s="2">
        <v>19</v>
      </c>
      <c r="J15" s="2">
        <v>0</v>
      </c>
      <c r="K15" s="2">
        <v>39749</v>
      </c>
      <c r="L15" s="2">
        <v>2928</v>
      </c>
      <c r="M15" s="2">
        <v>0</v>
      </c>
      <c r="N15" s="2">
        <v>0</v>
      </c>
      <c r="O15" s="2">
        <v>0</v>
      </c>
      <c r="P15" s="2">
        <v>287</v>
      </c>
      <c r="Q15" s="2">
        <v>1.09</v>
      </c>
      <c r="R15" s="2">
        <v>0</v>
      </c>
      <c r="S15" s="2">
        <v>0</v>
      </c>
      <c r="T15" s="2">
        <v>0</v>
      </c>
      <c r="U15" s="30">
        <v>13.0297161</v>
      </c>
      <c r="V15" s="19">
        <v>14.1383</v>
      </c>
      <c r="W15" s="30">
        <v>-7.8409985641838</v>
      </c>
      <c r="X15" s="51">
        <v>3858</v>
      </c>
      <c r="Y15" s="30">
        <v>-24.1057542768274</v>
      </c>
      <c r="Z15" s="52">
        <v>405.602040816327</v>
      </c>
      <c r="AA15" s="53">
        <v>29.8775510204082</v>
      </c>
      <c r="AB15" s="52">
        <v>3.6093396398892</v>
      </c>
      <c r="AC15" s="54">
        <v>132.956286734694</v>
      </c>
    </row>
    <row r="16" ht="14.25" customHeight="1" spans="1:29">
      <c r="A16" s="42">
        <v>3</v>
      </c>
      <c r="B16" s="42">
        <v>1029</v>
      </c>
      <c r="C16" s="2" t="s">
        <v>695</v>
      </c>
      <c r="D16" s="3">
        <v>79</v>
      </c>
      <c r="E16" s="2">
        <v>1</v>
      </c>
      <c r="F16" s="44">
        <v>4731</v>
      </c>
      <c r="G16" s="45">
        <v>3537.77</v>
      </c>
      <c r="H16" s="2">
        <v>185</v>
      </c>
      <c r="I16" s="2">
        <v>22</v>
      </c>
      <c r="J16" s="2">
        <v>0</v>
      </c>
      <c r="K16" s="2">
        <v>36825</v>
      </c>
      <c r="L16" s="2">
        <v>1151</v>
      </c>
      <c r="M16" s="2">
        <v>0</v>
      </c>
      <c r="N16" s="2">
        <v>0</v>
      </c>
      <c r="O16" s="2">
        <v>0</v>
      </c>
      <c r="P16" s="2">
        <v>300</v>
      </c>
      <c r="Q16" s="2">
        <v>1.28</v>
      </c>
      <c r="R16" s="2">
        <v>0</v>
      </c>
      <c r="S16" s="2">
        <v>0</v>
      </c>
      <c r="T16" s="2">
        <v>0</v>
      </c>
      <c r="U16" s="30">
        <v>12.39989</v>
      </c>
      <c r="V16" s="19">
        <v>13.4</v>
      </c>
      <c r="W16" s="30">
        <v>-7.46350746268655</v>
      </c>
      <c r="X16" s="51">
        <v>980</v>
      </c>
      <c r="Y16" s="30">
        <v>17.4489795918367</v>
      </c>
      <c r="Z16" s="52">
        <v>199.054054054054</v>
      </c>
      <c r="AA16" s="53">
        <v>6.22162162162162</v>
      </c>
      <c r="AB16" s="52">
        <v>3.50500173838322</v>
      </c>
      <c r="AC16" s="54">
        <v>67.0264324324324</v>
      </c>
    </row>
    <row r="17" ht="14.25" customHeight="1" spans="1:29">
      <c r="A17" s="42">
        <v>3</v>
      </c>
      <c r="B17" s="42">
        <v>1031</v>
      </c>
      <c r="C17" s="2" t="s">
        <v>1307</v>
      </c>
      <c r="D17" s="3">
        <v>28</v>
      </c>
      <c r="E17" s="2">
        <v>1</v>
      </c>
      <c r="F17" s="44">
        <v>9603</v>
      </c>
      <c r="G17" s="45">
        <v>4859</v>
      </c>
      <c r="H17" s="2">
        <v>297</v>
      </c>
      <c r="I17" s="2">
        <v>37</v>
      </c>
      <c r="J17" s="2">
        <v>0</v>
      </c>
      <c r="K17" s="2">
        <v>69278</v>
      </c>
      <c r="L17" s="2">
        <v>4880</v>
      </c>
      <c r="M17" s="2">
        <v>0</v>
      </c>
      <c r="N17" s="2">
        <v>0</v>
      </c>
      <c r="O17" s="2">
        <v>0</v>
      </c>
      <c r="P17" s="2">
        <v>0</v>
      </c>
      <c r="Q17" s="2">
        <v>3.4</v>
      </c>
      <c r="R17" s="2">
        <v>0</v>
      </c>
      <c r="S17" s="2">
        <v>0</v>
      </c>
      <c r="T17" s="2">
        <v>0</v>
      </c>
      <c r="U17" s="30">
        <v>23.352064</v>
      </c>
      <c r="V17" s="19">
        <v>27.1738</v>
      </c>
      <c r="W17" s="30">
        <v>-14.0640469864355</v>
      </c>
      <c r="X17" s="51">
        <v>3710</v>
      </c>
      <c r="Y17" s="30">
        <v>31.5363881401617</v>
      </c>
      <c r="Z17" s="52">
        <v>233.259259259259</v>
      </c>
      <c r="AA17" s="53">
        <v>16.4309764309764</v>
      </c>
      <c r="AB17" s="52">
        <v>4.80594031693764</v>
      </c>
      <c r="AC17" s="54">
        <v>78.6264781144781</v>
      </c>
    </row>
    <row r="18" ht="14.25" customHeight="1" spans="1:29">
      <c r="A18" s="42">
        <v>3</v>
      </c>
      <c r="B18" s="42">
        <v>1032</v>
      </c>
      <c r="C18" s="2" t="s">
        <v>1330</v>
      </c>
      <c r="D18" s="3">
        <v>64</v>
      </c>
      <c r="E18" s="2">
        <v>1</v>
      </c>
      <c r="F18" s="44">
        <v>6507</v>
      </c>
      <c r="G18" s="45">
        <v>3810</v>
      </c>
      <c r="H18" s="2">
        <v>102</v>
      </c>
      <c r="I18" s="2">
        <v>21</v>
      </c>
      <c r="J18" s="2">
        <v>0</v>
      </c>
      <c r="K18" s="2">
        <v>46768</v>
      </c>
      <c r="L18" s="2">
        <v>2840</v>
      </c>
      <c r="M18" s="2">
        <v>0</v>
      </c>
      <c r="N18" s="2">
        <v>0</v>
      </c>
      <c r="O18" s="2">
        <v>0</v>
      </c>
      <c r="P18" s="2">
        <v>1150.26</v>
      </c>
      <c r="Q18" s="2">
        <v>0</v>
      </c>
      <c r="R18" s="2">
        <v>0</v>
      </c>
      <c r="S18" s="2">
        <v>0</v>
      </c>
      <c r="T18" s="2">
        <v>0</v>
      </c>
      <c r="U18" s="30">
        <v>15.441074718</v>
      </c>
      <c r="V18" s="19">
        <v>15.9665</v>
      </c>
      <c r="W18" s="30">
        <v>-3.29079812106597</v>
      </c>
      <c r="X18" s="51">
        <v>2885</v>
      </c>
      <c r="Y18" s="30">
        <v>-1.55979202772964</v>
      </c>
      <c r="Z18" s="52">
        <v>458.509803921569</v>
      </c>
      <c r="AA18" s="53">
        <v>27.843137254902</v>
      </c>
      <c r="AB18" s="52">
        <v>4.05277551653543</v>
      </c>
      <c r="AC18" s="54">
        <v>151.383085470588</v>
      </c>
    </row>
    <row r="19" ht="14.25" customHeight="1" spans="1:29">
      <c r="A19" s="42">
        <v>3</v>
      </c>
      <c r="B19" s="42">
        <v>1041</v>
      </c>
      <c r="C19" s="2" t="s">
        <v>906</v>
      </c>
      <c r="D19" s="3">
        <v>13</v>
      </c>
      <c r="E19" s="2">
        <v>1</v>
      </c>
      <c r="F19" s="44">
        <v>2800</v>
      </c>
      <c r="G19" s="45">
        <v>1780</v>
      </c>
      <c r="H19" s="2">
        <v>109</v>
      </c>
      <c r="I19" s="2">
        <v>18</v>
      </c>
      <c r="J19" s="2">
        <v>0</v>
      </c>
      <c r="K19" s="2">
        <v>38760</v>
      </c>
      <c r="L19" s="2">
        <v>1730</v>
      </c>
      <c r="M19" s="2">
        <v>0</v>
      </c>
      <c r="N19" s="2">
        <v>0</v>
      </c>
      <c r="O19" s="2">
        <v>0</v>
      </c>
      <c r="P19" s="2">
        <v>0.43</v>
      </c>
      <c r="Q19" s="2">
        <v>1.08</v>
      </c>
      <c r="R19" s="2">
        <v>0</v>
      </c>
      <c r="S19" s="2">
        <v>0</v>
      </c>
      <c r="T19" s="2">
        <v>0</v>
      </c>
      <c r="U19" s="30">
        <v>12.243617149</v>
      </c>
      <c r="V19" s="19">
        <v>12.676</v>
      </c>
      <c r="W19" s="30">
        <v>-3.41103542915745</v>
      </c>
      <c r="X19" s="51">
        <v>2833</v>
      </c>
      <c r="Y19" s="30">
        <v>-38.9339922343805</v>
      </c>
      <c r="Z19" s="52">
        <v>355.596330275229</v>
      </c>
      <c r="AA19" s="53">
        <v>15.8715596330275</v>
      </c>
      <c r="AB19" s="52">
        <v>6.8784366005618</v>
      </c>
      <c r="AC19" s="54">
        <v>112.326762834862</v>
      </c>
    </row>
    <row r="20" ht="14.25" customHeight="1" spans="1:29">
      <c r="A20" s="42">
        <v>3</v>
      </c>
      <c r="B20" s="42">
        <v>1042</v>
      </c>
      <c r="C20" s="2" t="s">
        <v>791</v>
      </c>
      <c r="D20" s="3">
        <v>76</v>
      </c>
      <c r="E20" s="2">
        <v>1</v>
      </c>
      <c r="F20" s="44">
        <v>2385</v>
      </c>
      <c r="G20" s="45">
        <v>1400</v>
      </c>
      <c r="H20" s="2">
        <v>83</v>
      </c>
      <c r="I20" s="2">
        <v>18</v>
      </c>
      <c r="J20" s="2">
        <v>0</v>
      </c>
      <c r="K20" s="2">
        <v>44318</v>
      </c>
      <c r="L20" s="2">
        <v>1109.3</v>
      </c>
      <c r="M20" s="2">
        <v>0</v>
      </c>
      <c r="N20" s="2">
        <v>0</v>
      </c>
      <c r="O20" s="2">
        <v>0</v>
      </c>
      <c r="P20" s="2">
        <v>150</v>
      </c>
      <c r="Q20" s="2">
        <v>0.63</v>
      </c>
      <c r="R20" s="2">
        <v>0</v>
      </c>
      <c r="S20" s="2">
        <v>0</v>
      </c>
      <c r="T20" s="2">
        <v>0</v>
      </c>
      <c r="U20" s="30">
        <v>13.650729</v>
      </c>
      <c r="V20" s="19">
        <v>15.6991</v>
      </c>
      <c r="W20" s="30">
        <v>-13.0476970017389</v>
      </c>
      <c r="X20" s="51">
        <v>1478</v>
      </c>
      <c r="Y20" s="30">
        <v>-24.9458728010825</v>
      </c>
      <c r="Z20" s="52">
        <v>533.951807228916</v>
      </c>
      <c r="AA20" s="53">
        <v>13.3650602409639</v>
      </c>
      <c r="AB20" s="52">
        <v>9.75052071428571</v>
      </c>
      <c r="AC20" s="54">
        <v>164.466614457831</v>
      </c>
    </row>
    <row r="21" ht="14.25" customHeight="1" spans="1:29">
      <c r="A21" s="42">
        <v>3</v>
      </c>
      <c r="B21" s="42">
        <v>1043</v>
      </c>
      <c r="C21" s="2" t="s">
        <v>631</v>
      </c>
      <c r="D21" s="3">
        <v>62</v>
      </c>
      <c r="E21" s="2">
        <v>1</v>
      </c>
      <c r="F21" s="44">
        <v>1924</v>
      </c>
      <c r="G21" s="45">
        <v>1050</v>
      </c>
      <c r="H21" s="2">
        <v>57</v>
      </c>
      <c r="I21" s="2">
        <v>11</v>
      </c>
      <c r="J21" s="2">
        <v>0</v>
      </c>
      <c r="K21" s="2">
        <v>31199</v>
      </c>
      <c r="L21" s="2">
        <v>705</v>
      </c>
      <c r="M21" s="2">
        <v>0</v>
      </c>
      <c r="N21" s="2">
        <v>0</v>
      </c>
      <c r="O21" s="2">
        <v>0</v>
      </c>
      <c r="P21" s="2">
        <v>0.43</v>
      </c>
      <c r="Q21" s="2">
        <v>1.03</v>
      </c>
      <c r="R21" s="2">
        <v>0</v>
      </c>
      <c r="S21" s="2">
        <v>0</v>
      </c>
      <c r="T21" s="2">
        <v>0</v>
      </c>
      <c r="U21" s="30">
        <v>10.016049149</v>
      </c>
      <c r="V21" s="19">
        <v>10.4671</v>
      </c>
      <c r="W21" s="30">
        <v>-4.30922462764279</v>
      </c>
      <c r="X21" s="51">
        <v>826</v>
      </c>
      <c r="Y21" s="30">
        <v>-14.6489104116223</v>
      </c>
      <c r="Z21" s="52">
        <v>547.350877192982</v>
      </c>
      <c r="AA21" s="53">
        <v>12.3684210526316</v>
      </c>
      <c r="AB21" s="52">
        <v>9.53909442761905</v>
      </c>
      <c r="AC21" s="54">
        <v>175.720160508772</v>
      </c>
    </row>
    <row r="22" ht="14.25" customHeight="1" spans="1:29">
      <c r="A22" s="42">
        <v>3</v>
      </c>
      <c r="B22" s="42">
        <v>1051</v>
      </c>
      <c r="C22" s="2" t="s">
        <v>1135</v>
      </c>
      <c r="D22" s="3">
        <v>52</v>
      </c>
      <c r="E22" s="2">
        <v>1</v>
      </c>
      <c r="F22" s="44">
        <v>11373.3</v>
      </c>
      <c r="G22" s="45">
        <v>6566.7</v>
      </c>
      <c r="H22" s="2">
        <v>184</v>
      </c>
      <c r="I22" s="2">
        <v>28</v>
      </c>
      <c r="J22" s="2">
        <v>0</v>
      </c>
      <c r="K22" s="2">
        <v>71626</v>
      </c>
      <c r="L22" s="2">
        <v>2764</v>
      </c>
      <c r="M22" s="2">
        <v>0</v>
      </c>
      <c r="N22" s="2">
        <v>0</v>
      </c>
      <c r="O22" s="2">
        <v>0</v>
      </c>
      <c r="P22" s="2">
        <v>450</v>
      </c>
      <c r="Q22" s="2">
        <v>1.65</v>
      </c>
      <c r="R22" s="2">
        <v>0</v>
      </c>
      <c r="S22" s="2">
        <v>0</v>
      </c>
      <c r="T22" s="2">
        <v>0</v>
      </c>
      <c r="U22" s="30">
        <v>23.049723</v>
      </c>
      <c r="V22" s="19">
        <v>23.2131</v>
      </c>
      <c r="W22" s="30">
        <v>-0.703813794796891</v>
      </c>
      <c r="X22" s="51">
        <v>3490</v>
      </c>
      <c r="Y22" s="30">
        <v>-20.8022922636103</v>
      </c>
      <c r="Z22" s="52">
        <v>389.271739130435</v>
      </c>
      <c r="AA22" s="53">
        <v>15.0217391304348</v>
      </c>
      <c r="AB22" s="52">
        <v>3.51009228379551</v>
      </c>
      <c r="AC22" s="54">
        <v>125.270233695652</v>
      </c>
    </row>
    <row r="23" ht="14.25" customHeight="1" spans="1:29">
      <c r="A23" s="42">
        <v>3</v>
      </c>
      <c r="B23" s="42">
        <v>1052</v>
      </c>
      <c r="C23" s="2" t="s">
        <v>1397</v>
      </c>
      <c r="D23" s="3">
        <v>21</v>
      </c>
      <c r="E23" s="2">
        <v>1</v>
      </c>
      <c r="F23" s="44">
        <v>7518</v>
      </c>
      <c r="G23" s="45">
        <v>5092</v>
      </c>
      <c r="H23" s="2">
        <v>162</v>
      </c>
      <c r="I23" s="2">
        <v>26</v>
      </c>
      <c r="J23" s="2">
        <v>0</v>
      </c>
      <c r="K23" s="2">
        <v>71105</v>
      </c>
      <c r="L23" s="2">
        <v>2183</v>
      </c>
      <c r="M23" s="2">
        <v>0</v>
      </c>
      <c r="N23" s="2">
        <v>0</v>
      </c>
      <c r="O23" s="2">
        <v>0</v>
      </c>
      <c r="P23" s="2">
        <v>450</v>
      </c>
      <c r="Q23" s="2">
        <v>1.64</v>
      </c>
      <c r="R23" s="2">
        <v>0</v>
      </c>
      <c r="S23" s="2">
        <v>0</v>
      </c>
      <c r="T23" s="2">
        <v>0</v>
      </c>
      <c r="U23" s="30">
        <v>22.889675</v>
      </c>
      <c r="V23" s="19">
        <v>20.0297</v>
      </c>
      <c r="W23" s="30">
        <v>14.2786711733077</v>
      </c>
      <c r="X23" s="51">
        <v>4288</v>
      </c>
      <c r="Y23" s="30">
        <v>-49.0904850746269</v>
      </c>
      <c r="Z23" s="52">
        <v>438.91975308642</v>
      </c>
      <c r="AA23" s="53">
        <v>13.4753086419753</v>
      </c>
      <c r="AB23" s="52">
        <v>4.49522289866457</v>
      </c>
      <c r="AC23" s="54">
        <v>141.294290123457</v>
      </c>
    </row>
    <row r="24" ht="14.25" customHeight="1" spans="1:29">
      <c r="A24" s="42">
        <v>3</v>
      </c>
      <c r="B24" s="42">
        <v>1061</v>
      </c>
      <c r="C24" s="2" t="s">
        <v>1190</v>
      </c>
      <c r="D24" s="3">
        <v>110</v>
      </c>
      <c r="E24" s="2">
        <v>1</v>
      </c>
      <c r="F24" s="44">
        <v>6027.6</v>
      </c>
      <c r="G24" s="45">
        <v>3891</v>
      </c>
      <c r="H24" s="2">
        <v>216</v>
      </c>
      <c r="I24" s="2">
        <v>25</v>
      </c>
      <c r="J24" s="2">
        <v>0</v>
      </c>
      <c r="K24" s="2">
        <v>54090</v>
      </c>
      <c r="L24" s="2">
        <v>2267</v>
      </c>
      <c r="M24" s="2">
        <v>0</v>
      </c>
      <c r="N24" s="2">
        <v>0</v>
      </c>
      <c r="O24" s="2">
        <v>0</v>
      </c>
      <c r="P24" s="2">
        <v>0</v>
      </c>
      <c r="Q24" s="2">
        <v>1.97</v>
      </c>
      <c r="R24" s="2">
        <v>0</v>
      </c>
      <c r="S24" s="2">
        <v>0</v>
      </c>
      <c r="T24" s="2">
        <v>0</v>
      </c>
      <c r="U24" s="30">
        <v>17.54792</v>
      </c>
      <c r="V24" s="19">
        <v>18.398</v>
      </c>
      <c r="W24" s="30">
        <v>-4.62050222850309</v>
      </c>
      <c r="X24" s="51">
        <v>3294</v>
      </c>
      <c r="Y24" s="30">
        <v>-31.1778992106861</v>
      </c>
      <c r="Z24" s="52">
        <v>250.416666666667</v>
      </c>
      <c r="AA24" s="53">
        <v>10.4953703703704</v>
      </c>
      <c r="AB24" s="52">
        <v>4.50987406836289</v>
      </c>
      <c r="AC24" s="54">
        <v>81.2403703703704</v>
      </c>
    </row>
    <row r="25" ht="14.25" customHeight="1" spans="1:29">
      <c r="A25" s="42">
        <v>3</v>
      </c>
      <c r="B25" s="42">
        <v>1071</v>
      </c>
      <c r="C25" s="2" t="s">
        <v>1050</v>
      </c>
      <c r="D25" s="3">
        <v>82</v>
      </c>
      <c r="E25" s="2">
        <v>1</v>
      </c>
      <c r="F25" s="44">
        <v>7225</v>
      </c>
      <c r="G25" s="45">
        <v>6047</v>
      </c>
      <c r="H25" s="2">
        <v>156</v>
      </c>
      <c r="I25" s="2">
        <v>20</v>
      </c>
      <c r="J25" s="2">
        <v>0</v>
      </c>
      <c r="K25" s="2">
        <v>66524</v>
      </c>
      <c r="L25" s="2">
        <v>1543</v>
      </c>
      <c r="M25" s="2">
        <v>0</v>
      </c>
      <c r="N25" s="2">
        <v>0</v>
      </c>
      <c r="O25" s="2">
        <v>0</v>
      </c>
      <c r="P25" s="2">
        <v>0</v>
      </c>
      <c r="Q25" s="2">
        <v>1.54</v>
      </c>
      <c r="R25" s="2">
        <v>0</v>
      </c>
      <c r="S25" s="2">
        <v>0</v>
      </c>
      <c r="T25" s="2">
        <v>0</v>
      </c>
      <c r="U25" s="30">
        <v>20.698912</v>
      </c>
      <c r="V25" s="19">
        <v>21.4817</v>
      </c>
      <c r="W25" s="30">
        <v>-3.64397603541619</v>
      </c>
      <c r="X25" s="51">
        <v>1703</v>
      </c>
      <c r="Y25" s="30">
        <v>-9.39518496770405</v>
      </c>
      <c r="Z25" s="52">
        <v>426.435897435897</v>
      </c>
      <c r="AA25" s="53">
        <v>9.89102564102564</v>
      </c>
      <c r="AB25" s="52">
        <v>3.42300512650901</v>
      </c>
      <c r="AC25" s="54">
        <v>132.685333333333</v>
      </c>
    </row>
    <row r="26" ht="14.25" customHeight="1" spans="1:29">
      <c r="A26" s="42">
        <v>3</v>
      </c>
      <c r="B26" s="42">
        <v>1072</v>
      </c>
      <c r="C26" s="2" t="s">
        <v>579</v>
      </c>
      <c r="D26" s="3">
        <v>35</v>
      </c>
      <c r="E26" s="2">
        <v>1</v>
      </c>
      <c r="F26" s="44">
        <v>1308</v>
      </c>
      <c r="G26" s="45">
        <v>1066</v>
      </c>
      <c r="H26" s="2">
        <v>51</v>
      </c>
      <c r="I26" s="2">
        <v>10</v>
      </c>
      <c r="J26" s="2">
        <v>0</v>
      </c>
      <c r="K26" s="2">
        <v>24300</v>
      </c>
      <c r="L26" s="2">
        <v>2161</v>
      </c>
      <c r="M26" s="2">
        <v>0</v>
      </c>
      <c r="N26" s="2">
        <v>0</v>
      </c>
      <c r="O26" s="2">
        <v>0</v>
      </c>
      <c r="P26" s="2">
        <v>0.27</v>
      </c>
      <c r="Q26" s="2">
        <v>0.71</v>
      </c>
      <c r="R26" s="2">
        <v>0</v>
      </c>
      <c r="S26" s="2">
        <v>0</v>
      </c>
      <c r="T26" s="2">
        <v>0</v>
      </c>
      <c r="U26" s="30">
        <v>7.708862861</v>
      </c>
      <c r="V26" s="19">
        <v>8.1907</v>
      </c>
      <c r="W26" s="30">
        <v>-5.88273455260234</v>
      </c>
      <c r="X26" s="51">
        <v>1865</v>
      </c>
      <c r="Y26" s="30">
        <v>15.8713136729223</v>
      </c>
      <c r="Z26" s="52">
        <v>476.470588235294</v>
      </c>
      <c r="AA26" s="53">
        <v>42.3725490196078</v>
      </c>
      <c r="AB26" s="52">
        <v>7.23157866885553</v>
      </c>
      <c r="AC26" s="54">
        <v>151.154173745098</v>
      </c>
    </row>
    <row r="27" ht="14.25" customHeight="1" spans="1:29">
      <c r="A27" s="42">
        <v>3</v>
      </c>
      <c r="B27" s="42">
        <v>1081</v>
      </c>
      <c r="C27" s="2" t="s">
        <v>498</v>
      </c>
      <c r="D27" s="3">
        <v>87</v>
      </c>
      <c r="E27" s="2">
        <v>1</v>
      </c>
      <c r="F27" s="44">
        <v>10960</v>
      </c>
      <c r="G27" s="45">
        <v>5690</v>
      </c>
      <c r="H27" s="2">
        <v>150</v>
      </c>
      <c r="I27" s="2">
        <v>24</v>
      </c>
      <c r="J27" s="2">
        <v>0</v>
      </c>
      <c r="K27" s="2">
        <v>45046</v>
      </c>
      <c r="L27" s="2">
        <v>3349</v>
      </c>
      <c r="M27" s="2">
        <v>0</v>
      </c>
      <c r="N27" s="2">
        <v>0</v>
      </c>
      <c r="O27" s="2">
        <v>0</v>
      </c>
      <c r="P27" s="2">
        <v>0</v>
      </c>
      <c r="Q27" s="2">
        <v>1.7</v>
      </c>
      <c r="R27" s="2">
        <v>0</v>
      </c>
      <c r="S27" s="2">
        <v>0</v>
      </c>
      <c r="T27" s="2">
        <v>0</v>
      </c>
      <c r="U27" s="30">
        <v>14.673248</v>
      </c>
      <c r="V27" s="19">
        <v>16.754</v>
      </c>
      <c r="W27" s="30">
        <v>-12.4194341649755</v>
      </c>
      <c r="X27" s="51">
        <v>3159</v>
      </c>
      <c r="Y27" s="30">
        <v>6.01456157011713</v>
      </c>
      <c r="Z27" s="52">
        <v>300.306666666667</v>
      </c>
      <c r="AA27" s="53">
        <v>22.3266666666667</v>
      </c>
      <c r="AB27" s="52">
        <v>2.57877820738137</v>
      </c>
      <c r="AC27" s="54">
        <v>97.8216533333333</v>
      </c>
    </row>
    <row r="28" ht="14.25" customHeight="1" spans="1:29">
      <c r="A28" s="42">
        <v>3</v>
      </c>
      <c r="B28" s="42">
        <v>1082</v>
      </c>
      <c r="C28" s="2" t="s">
        <v>603</v>
      </c>
      <c r="D28" s="3">
        <v>98</v>
      </c>
      <c r="E28" s="2">
        <v>1</v>
      </c>
      <c r="F28" s="44">
        <v>5051</v>
      </c>
      <c r="G28" s="45">
        <v>2476</v>
      </c>
      <c r="H28" s="2">
        <v>138</v>
      </c>
      <c r="I28" s="2">
        <v>19</v>
      </c>
      <c r="J28" s="2">
        <v>0</v>
      </c>
      <c r="K28" s="2">
        <v>52142</v>
      </c>
      <c r="L28" s="2">
        <v>3760</v>
      </c>
      <c r="M28" s="2">
        <v>0</v>
      </c>
      <c r="N28" s="2">
        <v>0</v>
      </c>
      <c r="O28" s="2">
        <v>0</v>
      </c>
      <c r="P28" s="2">
        <v>400</v>
      </c>
      <c r="Q28" s="2">
        <v>1.28</v>
      </c>
      <c r="R28" s="2">
        <v>0</v>
      </c>
      <c r="S28" s="2">
        <v>0</v>
      </c>
      <c r="T28" s="2">
        <v>0</v>
      </c>
      <c r="U28" s="30">
        <v>16.982616</v>
      </c>
      <c r="V28" s="19">
        <v>18.3839</v>
      </c>
      <c r="W28" s="30">
        <v>-7.62234346357409</v>
      </c>
      <c r="X28" s="51">
        <v>2280</v>
      </c>
      <c r="Y28" s="30">
        <v>64.9122807017544</v>
      </c>
      <c r="Z28" s="52">
        <v>377.840579710145</v>
      </c>
      <c r="AA28" s="53">
        <v>27.2463768115942</v>
      </c>
      <c r="AB28" s="52">
        <v>6.85889176090469</v>
      </c>
      <c r="AC28" s="54">
        <v>123.062434782609</v>
      </c>
    </row>
    <row r="29" ht="14.25" customHeight="1" spans="1:29">
      <c r="A29" s="42">
        <v>3</v>
      </c>
      <c r="B29" s="42">
        <v>1091</v>
      </c>
      <c r="C29" s="2" t="s">
        <v>732</v>
      </c>
      <c r="D29" s="3">
        <v>32</v>
      </c>
      <c r="E29" s="2">
        <v>1</v>
      </c>
      <c r="F29" s="44">
        <v>7399</v>
      </c>
      <c r="G29" s="45">
        <v>4075</v>
      </c>
      <c r="H29" s="2">
        <v>325</v>
      </c>
      <c r="I29" s="2">
        <v>37</v>
      </c>
      <c r="J29" s="2">
        <v>0</v>
      </c>
      <c r="K29" s="2">
        <v>69672</v>
      </c>
      <c r="L29" s="2">
        <v>3225</v>
      </c>
      <c r="M29" s="2">
        <v>0</v>
      </c>
      <c r="N29" s="2">
        <v>0</v>
      </c>
      <c r="O29" s="2">
        <v>0</v>
      </c>
      <c r="P29" s="2">
        <v>0</v>
      </c>
      <c r="Q29" s="2">
        <v>3.01</v>
      </c>
      <c r="R29" s="2">
        <v>0</v>
      </c>
      <c r="S29" s="2">
        <v>0</v>
      </c>
      <c r="T29" s="2">
        <v>0</v>
      </c>
      <c r="U29" s="30">
        <v>23.075536</v>
      </c>
      <c r="V29" s="19">
        <v>24.0072</v>
      </c>
      <c r="W29" s="30">
        <v>-3.88076910260254</v>
      </c>
      <c r="X29" s="51">
        <v>4475</v>
      </c>
      <c r="Y29" s="30">
        <v>-27.9329608938547</v>
      </c>
      <c r="Z29" s="52">
        <v>214.375384615385</v>
      </c>
      <c r="AA29" s="53">
        <v>9.92307692307692</v>
      </c>
      <c r="AB29" s="52">
        <v>5.6627082208589</v>
      </c>
      <c r="AC29" s="54">
        <v>71.0016492307692</v>
      </c>
    </row>
    <row r="30" ht="14.25" customHeight="1" spans="1:29">
      <c r="A30" s="42">
        <v>3</v>
      </c>
      <c r="B30" s="42">
        <v>1101</v>
      </c>
      <c r="C30" s="15" t="s">
        <v>180</v>
      </c>
      <c r="D30" s="3">
        <v>59</v>
      </c>
      <c r="E30" s="2">
        <v>1</v>
      </c>
      <c r="F30" s="44">
        <v>7305</v>
      </c>
      <c r="G30" s="45">
        <v>5707</v>
      </c>
      <c r="H30" s="2">
        <v>278</v>
      </c>
      <c r="I30" s="2">
        <v>34</v>
      </c>
      <c r="J30" s="2">
        <v>0</v>
      </c>
      <c r="K30" s="2">
        <v>71359</v>
      </c>
      <c r="L30" s="2">
        <v>3940</v>
      </c>
      <c r="M30" s="2">
        <v>0</v>
      </c>
      <c r="N30" s="2">
        <v>0</v>
      </c>
      <c r="O30" s="2">
        <v>0</v>
      </c>
      <c r="P30" s="2">
        <v>580</v>
      </c>
      <c r="Q30" s="2">
        <v>1.9</v>
      </c>
      <c r="R30" s="2">
        <v>0</v>
      </c>
      <c r="S30" s="2">
        <v>0</v>
      </c>
      <c r="T30" s="2">
        <v>0</v>
      </c>
      <c r="U30" s="30">
        <v>23.445686</v>
      </c>
      <c r="V30" s="19">
        <v>23.8494</v>
      </c>
      <c r="W30" s="30">
        <v>-1.692763759256</v>
      </c>
      <c r="X30" s="51">
        <v>3850</v>
      </c>
      <c r="Y30" s="30">
        <v>2.33766233766234</v>
      </c>
      <c r="Z30" s="52">
        <v>256.687050359712</v>
      </c>
      <c r="AA30" s="53">
        <v>14.1726618705036</v>
      </c>
      <c r="AB30" s="52">
        <v>4.1082330471351</v>
      </c>
      <c r="AC30" s="54">
        <v>84.337</v>
      </c>
    </row>
    <row r="31" ht="14.25" customHeight="1" spans="1:29">
      <c r="A31" s="42">
        <v>3</v>
      </c>
      <c r="B31" s="42">
        <v>1102</v>
      </c>
      <c r="C31" s="2" t="s">
        <v>1418</v>
      </c>
      <c r="D31" s="3">
        <v>74</v>
      </c>
      <c r="E31" s="2">
        <v>1</v>
      </c>
      <c r="F31" s="44">
        <v>17368</v>
      </c>
      <c r="G31" s="45">
        <v>17516</v>
      </c>
      <c r="H31" s="2">
        <v>447</v>
      </c>
      <c r="I31" s="2">
        <v>47</v>
      </c>
      <c r="J31" s="2">
        <v>0</v>
      </c>
      <c r="K31" s="2">
        <v>183762</v>
      </c>
      <c r="L31" s="2">
        <v>9300</v>
      </c>
      <c r="M31" s="2">
        <v>5990</v>
      </c>
      <c r="N31" s="2">
        <v>0</v>
      </c>
      <c r="O31" s="2">
        <v>0</v>
      </c>
      <c r="P31" s="2">
        <v>0</v>
      </c>
      <c r="Q31" s="2">
        <v>0</v>
      </c>
      <c r="R31" s="2">
        <v>0</v>
      </c>
      <c r="S31" s="2">
        <v>0</v>
      </c>
      <c r="T31" s="2">
        <v>0</v>
      </c>
      <c r="U31" s="30">
        <v>60.7087189</v>
      </c>
      <c r="V31" s="19">
        <v>55.5056</v>
      </c>
      <c r="W31" s="30">
        <v>9.37404315960912</v>
      </c>
      <c r="X31" s="51">
        <v>8440</v>
      </c>
      <c r="Y31" s="30">
        <v>10.1895734597156</v>
      </c>
      <c r="Z31" s="52">
        <v>411.10067114094</v>
      </c>
      <c r="AA31" s="53">
        <v>20.8053691275168</v>
      </c>
      <c r="AB31" s="52">
        <v>3.46590082781457</v>
      </c>
      <c r="AC31" s="54">
        <v>135.813688814318</v>
      </c>
    </row>
    <row r="32" ht="14.25" customHeight="1" spans="1:29">
      <c r="A32" s="42">
        <v>3</v>
      </c>
      <c r="B32" s="42">
        <v>1105</v>
      </c>
      <c r="C32" s="8" t="s">
        <v>1145</v>
      </c>
      <c r="D32" s="3">
        <v>33</v>
      </c>
      <c r="E32" s="2">
        <v>1</v>
      </c>
      <c r="F32" s="44">
        <v>13866</v>
      </c>
      <c r="G32" s="45">
        <v>8461.35</v>
      </c>
      <c r="H32" s="2">
        <v>176</v>
      </c>
      <c r="I32" s="2">
        <v>23</v>
      </c>
      <c r="J32" s="2">
        <v>0</v>
      </c>
      <c r="K32" s="2">
        <v>176317.48</v>
      </c>
      <c r="L32" s="2">
        <v>4015</v>
      </c>
      <c r="M32" s="2">
        <v>7705.78</v>
      </c>
      <c r="N32" s="2">
        <v>0</v>
      </c>
      <c r="O32" s="2">
        <v>0</v>
      </c>
      <c r="P32" s="2">
        <v>0</v>
      </c>
      <c r="Q32" s="2">
        <v>0</v>
      </c>
      <c r="R32" s="2">
        <v>0</v>
      </c>
      <c r="S32" s="2">
        <v>0</v>
      </c>
      <c r="T32" s="2">
        <v>0</v>
      </c>
      <c r="U32" s="30">
        <v>60.7947135638</v>
      </c>
      <c r="V32" s="19">
        <v>63.8605</v>
      </c>
      <c r="W32" s="30">
        <v>-4.80075545321441</v>
      </c>
      <c r="X32" s="51">
        <v>3080</v>
      </c>
      <c r="Y32" s="30">
        <v>30.3571428571429</v>
      </c>
      <c r="Z32" s="51">
        <v>1001.80386363636</v>
      </c>
      <c r="AA32" s="53">
        <v>22.8125</v>
      </c>
      <c r="AB32" s="52">
        <v>7.18498981413132</v>
      </c>
      <c r="AC32" s="54">
        <v>345.424508885227</v>
      </c>
    </row>
    <row r="33" ht="14.25" customHeight="1" spans="1:29">
      <c r="A33" s="42">
        <v>3</v>
      </c>
      <c r="B33" s="42">
        <v>1106</v>
      </c>
      <c r="C33" s="2" t="s">
        <v>1440</v>
      </c>
      <c r="D33" s="3">
        <v>20</v>
      </c>
      <c r="E33" s="2">
        <v>1</v>
      </c>
      <c r="F33" s="44">
        <v>7854</v>
      </c>
      <c r="G33" s="45">
        <v>5792.05</v>
      </c>
      <c r="H33" s="2">
        <v>97</v>
      </c>
      <c r="I33" s="2">
        <v>8</v>
      </c>
      <c r="J33" s="2">
        <v>0</v>
      </c>
      <c r="K33" s="2">
        <v>29055</v>
      </c>
      <c r="L33" s="2">
        <v>630</v>
      </c>
      <c r="M33" s="2">
        <v>1028</v>
      </c>
      <c r="N33" s="2">
        <v>0</v>
      </c>
      <c r="O33" s="2">
        <v>0</v>
      </c>
      <c r="P33" s="2">
        <v>0</v>
      </c>
      <c r="Q33" s="2">
        <v>0</v>
      </c>
      <c r="R33" s="2">
        <v>0</v>
      </c>
      <c r="S33" s="2">
        <v>0</v>
      </c>
      <c r="T33" s="2">
        <v>0</v>
      </c>
      <c r="U33" s="30">
        <v>9.70394188</v>
      </c>
      <c r="V33" s="19"/>
      <c r="W33" s="30"/>
      <c r="X33" s="51"/>
      <c r="Y33" s="30"/>
      <c r="Z33" s="52">
        <v>299.536082474227</v>
      </c>
      <c r="AA33" s="53">
        <v>6.49484536082474</v>
      </c>
      <c r="AB33" s="52">
        <v>1.67538986714548</v>
      </c>
      <c r="AC33" s="54">
        <v>100.040637938144</v>
      </c>
    </row>
    <row r="34" ht="14.25" customHeight="1" spans="1:29">
      <c r="A34" s="42">
        <v>3</v>
      </c>
      <c r="B34" s="42">
        <v>1111</v>
      </c>
      <c r="C34" s="2" t="s">
        <v>869</v>
      </c>
      <c r="D34" s="3">
        <v>50</v>
      </c>
      <c r="E34" s="2">
        <v>1</v>
      </c>
      <c r="F34" s="44">
        <v>10332</v>
      </c>
      <c r="G34" s="45">
        <v>3715</v>
      </c>
      <c r="H34" s="2">
        <v>59</v>
      </c>
      <c r="I34" s="2">
        <v>9</v>
      </c>
      <c r="J34" s="2">
        <v>0</v>
      </c>
      <c r="K34" s="2">
        <v>30865</v>
      </c>
      <c r="L34" s="2">
        <v>1052.3</v>
      </c>
      <c r="M34" s="2">
        <v>0</v>
      </c>
      <c r="N34" s="2">
        <v>0</v>
      </c>
      <c r="O34" s="2">
        <v>0</v>
      </c>
      <c r="P34" s="2">
        <v>100</v>
      </c>
      <c r="Q34" s="2">
        <v>0.82</v>
      </c>
      <c r="R34" s="2">
        <v>0</v>
      </c>
      <c r="S34" s="2">
        <v>0</v>
      </c>
      <c r="T34" s="2">
        <v>0</v>
      </c>
      <c r="U34" s="30">
        <v>9.88055</v>
      </c>
      <c r="V34" s="19">
        <v>10.0984</v>
      </c>
      <c r="W34" s="30">
        <v>-2.15727243919827</v>
      </c>
      <c r="X34" s="51">
        <v>1470</v>
      </c>
      <c r="Y34" s="30">
        <v>-28.4149659863946</v>
      </c>
      <c r="Z34" s="52">
        <v>523.135593220339</v>
      </c>
      <c r="AA34" s="53">
        <v>17.835593220339</v>
      </c>
      <c r="AB34" s="52">
        <v>2.65963660834455</v>
      </c>
      <c r="AC34" s="54">
        <v>167.466949152542</v>
      </c>
    </row>
    <row r="35" ht="14.25" customHeight="1" spans="1:29">
      <c r="A35" s="42">
        <v>3</v>
      </c>
      <c r="B35" s="42">
        <v>1121</v>
      </c>
      <c r="C35" s="2" t="s">
        <v>444</v>
      </c>
      <c r="D35" s="3">
        <v>44</v>
      </c>
      <c r="E35" s="2">
        <v>1</v>
      </c>
      <c r="F35" s="44">
        <v>4923</v>
      </c>
      <c r="G35" s="45">
        <v>2648</v>
      </c>
      <c r="H35" s="2">
        <v>100</v>
      </c>
      <c r="I35" s="2">
        <v>19</v>
      </c>
      <c r="J35" s="2">
        <v>0</v>
      </c>
      <c r="K35" s="2">
        <v>43560</v>
      </c>
      <c r="L35" s="2">
        <v>2446</v>
      </c>
      <c r="M35" s="2">
        <v>0</v>
      </c>
      <c r="N35" s="2">
        <v>0</v>
      </c>
      <c r="O35" s="2">
        <v>0</v>
      </c>
      <c r="P35" s="2">
        <v>0</v>
      </c>
      <c r="Q35" s="2">
        <v>1.3</v>
      </c>
      <c r="R35" s="2">
        <v>0</v>
      </c>
      <c r="S35" s="2">
        <v>0</v>
      </c>
      <c r="T35" s="2">
        <v>0</v>
      </c>
      <c r="U35" s="30">
        <v>13.84528</v>
      </c>
      <c r="V35" s="19">
        <v>11.854</v>
      </c>
      <c r="W35" s="30">
        <v>16.7983802935718</v>
      </c>
      <c r="X35" s="51">
        <v>2092</v>
      </c>
      <c r="Y35" s="30">
        <v>16.9216061185468</v>
      </c>
      <c r="Z35" s="52">
        <v>435.6</v>
      </c>
      <c r="AA35" s="53">
        <v>24.46</v>
      </c>
      <c r="AB35" s="52">
        <v>5.22858006042296</v>
      </c>
      <c r="AC35" s="54">
        <v>138.4528</v>
      </c>
    </row>
    <row r="36" ht="14.25" customHeight="1" spans="1:29">
      <c r="A36" s="42">
        <v>3</v>
      </c>
      <c r="B36" s="42">
        <v>1122</v>
      </c>
      <c r="C36" s="2" t="s">
        <v>295</v>
      </c>
      <c r="D36" s="3">
        <v>109</v>
      </c>
      <c r="E36" s="2">
        <v>1</v>
      </c>
      <c r="F36" s="44">
        <v>2829</v>
      </c>
      <c r="G36" s="45">
        <v>2424</v>
      </c>
      <c r="H36" s="2">
        <v>81</v>
      </c>
      <c r="I36" s="2">
        <v>13</v>
      </c>
      <c r="J36" s="2">
        <v>0</v>
      </c>
      <c r="K36" s="2">
        <v>31860</v>
      </c>
      <c r="L36" s="2">
        <v>2465</v>
      </c>
      <c r="M36" s="2">
        <v>0</v>
      </c>
      <c r="N36" s="2">
        <v>0</v>
      </c>
      <c r="O36" s="2">
        <v>0</v>
      </c>
      <c r="P36" s="2">
        <v>250</v>
      </c>
      <c r="Q36" s="2">
        <v>0.95</v>
      </c>
      <c r="R36" s="2">
        <v>0</v>
      </c>
      <c r="S36" s="2">
        <v>0</v>
      </c>
      <c r="T36" s="2">
        <v>0</v>
      </c>
      <c r="U36" s="30">
        <v>10.554255</v>
      </c>
      <c r="V36" s="19">
        <v>10.838</v>
      </c>
      <c r="W36" s="30">
        <v>-2.6180568370548</v>
      </c>
      <c r="X36" s="51">
        <v>2720</v>
      </c>
      <c r="Y36" s="30">
        <v>-9.375</v>
      </c>
      <c r="Z36" s="52">
        <v>393.333333333333</v>
      </c>
      <c r="AA36" s="53">
        <v>30.4320987654321</v>
      </c>
      <c r="AB36" s="52">
        <v>4.35406559405941</v>
      </c>
      <c r="AC36" s="54">
        <v>130.299444444444</v>
      </c>
    </row>
    <row r="37" ht="14.25" customHeight="1" spans="1:29">
      <c r="A37" s="42">
        <v>3</v>
      </c>
      <c r="B37" s="42">
        <v>1131</v>
      </c>
      <c r="C37" s="2" t="s">
        <v>755</v>
      </c>
      <c r="D37" s="3">
        <v>63</v>
      </c>
      <c r="E37" s="2">
        <v>1</v>
      </c>
      <c r="F37" s="44">
        <v>3704</v>
      </c>
      <c r="G37" s="45">
        <v>2398</v>
      </c>
      <c r="H37" s="2">
        <v>116</v>
      </c>
      <c r="I37" s="2">
        <v>18</v>
      </c>
      <c r="J37" s="2">
        <v>0</v>
      </c>
      <c r="K37" s="2">
        <v>40393</v>
      </c>
      <c r="L37" s="2">
        <v>2688</v>
      </c>
      <c r="M37" s="2">
        <v>0</v>
      </c>
      <c r="N37" s="2">
        <v>0</v>
      </c>
      <c r="O37" s="2">
        <v>0</v>
      </c>
      <c r="P37" s="2">
        <v>0</v>
      </c>
      <c r="Q37" s="2">
        <v>2.11</v>
      </c>
      <c r="R37" s="2">
        <v>0</v>
      </c>
      <c r="S37" s="2">
        <v>0</v>
      </c>
      <c r="T37" s="2">
        <v>0</v>
      </c>
      <c r="U37" s="30">
        <v>13.743184</v>
      </c>
      <c r="V37" s="19">
        <v>13.5341</v>
      </c>
      <c r="W37" s="30">
        <v>1.54486814786355</v>
      </c>
      <c r="X37" s="51">
        <v>2187</v>
      </c>
      <c r="Y37" s="30">
        <v>22.9080932784636</v>
      </c>
      <c r="Z37" s="52">
        <v>348.215517241379</v>
      </c>
      <c r="AA37" s="53">
        <v>23.1724137931034</v>
      </c>
      <c r="AB37" s="52">
        <v>5.73110258548791</v>
      </c>
      <c r="AC37" s="54">
        <v>118.475724137931</v>
      </c>
    </row>
    <row r="38" ht="14.25" customHeight="1" spans="1:29">
      <c r="A38" s="42">
        <v>3</v>
      </c>
      <c r="B38" s="42">
        <v>1141</v>
      </c>
      <c r="C38" s="2" t="s">
        <v>1293</v>
      </c>
      <c r="D38" s="3">
        <v>75</v>
      </c>
      <c r="E38" s="2">
        <v>1</v>
      </c>
      <c r="F38" s="44">
        <v>9468</v>
      </c>
      <c r="G38" s="45">
        <v>3674</v>
      </c>
      <c r="H38" s="2">
        <v>135</v>
      </c>
      <c r="I38" s="2">
        <v>22</v>
      </c>
      <c r="J38" s="2">
        <v>1</v>
      </c>
      <c r="K38" s="2">
        <v>45421</v>
      </c>
      <c r="L38" s="2">
        <v>1240</v>
      </c>
      <c r="M38" s="2">
        <v>0</v>
      </c>
      <c r="N38" s="2">
        <v>0</v>
      </c>
      <c r="O38" s="2">
        <v>1802.7</v>
      </c>
      <c r="P38" s="2">
        <v>245</v>
      </c>
      <c r="Q38" s="2">
        <v>1.04</v>
      </c>
      <c r="R38" s="2">
        <v>0</v>
      </c>
      <c r="S38" s="2">
        <v>0</v>
      </c>
      <c r="T38" s="2">
        <v>0</v>
      </c>
      <c r="U38" s="30">
        <v>16.8002256862</v>
      </c>
      <c r="V38" s="19">
        <v>17.48257</v>
      </c>
      <c r="W38" s="30">
        <v>-3.90299775033075</v>
      </c>
      <c r="X38" s="51">
        <v>1155</v>
      </c>
      <c r="Y38" s="30">
        <v>7.35930735930736</v>
      </c>
      <c r="Z38" s="52">
        <v>336.451851851852</v>
      </c>
      <c r="AA38" s="53">
        <v>9.18518518518519</v>
      </c>
      <c r="AB38" s="52">
        <v>4.57273426407186</v>
      </c>
      <c r="AC38" s="54">
        <v>124.446116194074</v>
      </c>
    </row>
    <row r="39" ht="14.25" customHeight="1" spans="1:29">
      <c r="A39" s="42">
        <v>3</v>
      </c>
      <c r="B39" s="42">
        <v>1151</v>
      </c>
      <c r="C39" s="2" t="s">
        <v>1497</v>
      </c>
      <c r="D39" s="3">
        <v>60</v>
      </c>
      <c r="E39" s="2">
        <v>1</v>
      </c>
      <c r="F39" s="44">
        <v>9956</v>
      </c>
      <c r="G39" s="45">
        <v>5223</v>
      </c>
      <c r="H39" s="2">
        <v>140</v>
      </c>
      <c r="I39" s="2">
        <v>23</v>
      </c>
      <c r="J39" s="2">
        <v>1</v>
      </c>
      <c r="K39" s="2">
        <v>87776</v>
      </c>
      <c r="L39" s="2">
        <v>3975</v>
      </c>
      <c r="M39" s="2">
        <v>0</v>
      </c>
      <c r="N39" s="2">
        <v>1864</v>
      </c>
      <c r="O39" s="2">
        <v>0</v>
      </c>
      <c r="P39" s="2">
        <v>902</v>
      </c>
      <c r="Q39" s="2">
        <v>0</v>
      </c>
      <c r="R39" s="2">
        <v>1</v>
      </c>
      <c r="S39" s="2">
        <v>0</v>
      </c>
      <c r="T39" s="2">
        <v>0</v>
      </c>
      <c r="U39" s="30">
        <v>28.827950008</v>
      </c>
      <c r="V39" s="19">
        <v>25.91502</v>
      </c>
      <c r="W39" s="30">
        <v>11.2403154927143</v>
      </c>
      <c r="X39" s="51">
        <v>3188</v>
      </c>
      <c r="Y39" s="30">
        <v>24.6863237139272</v>
      </c>
      <c r="Z39" s="52">
        <v>626.971428571429</v>
      </c>
      <c r="AA39" s="53">
        <v>28.3928571428571</v>
      </c>
      <c r="AB39" s="52">
        <v>5.51942370438445</v>
      </c>
      <c r="AC39" s="54">
        <v>205.913928628571</v>
      </c>
    </row>
    <row r="40" ht="14.25" customHeight="1" spans="1:29">
      <c r="A40" s="42">
        <v>3</v>
      </c>
      <c r="B40" s="42">
        <v>1161</v>
      </c>
      <c r="C40" s="2" t="s">
        <v>1553</v>
      </c>
      <c r="D40" s="3">
        <v>92</v>
      </c>
      <c r="E40" s="2">
        <v>1</v>
      </c>
      <c r="F40" s="44">
        <v>13102</v>
      </c>
      <c r="G40" s="45">
        <v>10188</v>
      </c>
      <c r="H40" s="2">
        <v>401</v>
      </c>
      <c r="I40" s="2">
        <v>55</v>
      </c>
      <c r="J40" s="2">
        <v>0</v>
      </c>
      <c r="K40" s="2">
        <v>174150</v>
      </c>
      <c r="L40" s="2">
        <v>9004</v>
      </c>
      <c r="M40" s="2">
        <v>6971</v>
      </c>
      <c r="N40" s="2">
        <v>0</v>
      </c>
      <c r="O40" s="2">
        <v>0</v>
      </c>
      <c r="P40" s="2">
        <v>0</v>
      </c>
      <c r="Q40" s="2">
        <v>0</v>
      </c>
      <c r="R40" s="2">
        <v>0</v>
      </c>
      <c r="S40" s="2">
        <v>0</v>
      </c>
      <c r="T40" s="2">
        <v>0</v>
      </c>
      <c r="U40" s="30">
        <v>59.21547841</v>
      </c>
      <c r="V40" s="19">
        <v>55.2921</v>
      </c>
      <c r="W40" s="30">
        <v>7.09573051123038</v>
      </c>
      <c r="X40" s="51">
        <v>8333</v>
      </c>
      <c r="Y40" s="30">
        <v>8.05232209288372</v>
      </c>
      <c r="Z40" s="52">
        <v>434.28927680798</v>
      </c>
      <c r="AA40" s="53">
        <v>22.4538653366584</v>
      </c>
      <c r="AB40" s="52">
        <v>5.81227703278367</v>
      </c>
      <c r="AC40" s="54">
        <v>147.669522219451</v>
      </c>
    </row>
    <row r="41" ht="14.25" customHeight="1" spans="1:29">
      <c r="A41" s="42">
        <v>3</v>
      </c>
      <c r="B41" s="42">
        <v>1163</v>
      </c>
      <c r="C41" s="2" t="s">
        <v>986</v>
      </c>
      <c r="D41" s="3">
        <v>58</v>
      </c>
      <c r="E41" s="2">
        <v>1</v>
      </c>
      <c r="F41" s="44">
        <v>19056.5</v>
      </c>
      <c r="G41" s="45">
        <v>15848.77</v>
      </c>
      <c r="H41" s="2">
        <v>505</v>
      </c>
      <c r="I41" s="2">
        <v>47</v>
      </c>
      <c r="J41" s="2">
        <v>0</v>
      </c>
      <c r="K41" s="2">
        <v>183134</v>
      </c>
      <c r="L41" s="2">
        <v>9157</v>
      </c>
      <c r="M41" s="2">
        <v>2709</v>
      </c>
      <c r="N41" s="2">
        <v>0</v>
      </c>
      <c r="O41" s="2">
        <v>0</v>
      </c>
      <c r="P41" s="2">
        <v>1.03</v>
      </c>
      <c r="Q41" s="2">
        <v>2.74</v>
      </c>
      <c r="R41" s="2">
        <v>0</v>
      </c>
      <c r="S41" s="2">
        <v>0</v>
      </c>
      <c r="T41" s="2">
        <v>0</v>
      </c>
      <c r="U41" s="30">
        <v>59.005272119</v>
      </c>
      <c r="V41" s="19">
        <v>58.7952</v>
      </c>
      <c r="W41" s="30">
        <v>0.357294675415697</v>
      </c>
      <c r="X41" s="51">
        <v>9334</v>
      </c>
      <c r="Y41" s="30">
        <v>-1.89629312191986</v>
      </c>
      <c r="Z41" s="52">
        <v>362.641584158416</v>
      </c>
      <c r="AA41" s="53">
        <v>18.1326732673267</v>
      </c>
      <c r="AB41" s="52">
        <v>3.72301901781652</v>
      </c>
      <c r="AC41" s="54">
        <v>116.842123007921</v>
      </c>
    </row>
    <row r="42" ht="14.25" customHeight="1" spans="1:29">
      <c r="A42" s="42">
        <v>3</v>
      </c>
      <c r="B42" s="42">
        <v>1165</v>
      </c>
      <c r="C42" s="2" t="s">
        <v>431</v>
      </c>
      <c r="D42" s="3">
        <v>118</v>
      </c>
      <c r="E42" s="2">
        <v>1</v>
      </c>
      <c r="F42" s="44">
        <v>12312</v>
      </c>
      <c r="G42" s="45">
        <v>9964</v>
      </c>
      <c r="H42" s="2">
        <v>405</v>
      </c>
      <c r="I42" s="2">
        <v>37</v>
      </c>
      <c r="J42" s="2">
        <v>0</v>
      </c>
      <c r="K42" s="2">
        <v>134867</v>
      </c>
      <c r="L42" s="2">
        <v>5127</v>
      </c>
      <c r="M42" s="2">
        <v>3964</v>
      </c>
      <c r="N42" s="2">
        <v>0</v>
      </c>
      <c r="O42" s="2">
        <v>0</v>
      </c>
      <c r="P42" s="2">
        <v>301</v>
      </c>
      <c r="Q42" s="2">
        <v>0</v>
      </c>
      <c r="R42" s="2">
        <v>1</v>
      </c>
      <c r="S42" s="2">
        <v>0</v>
      </c>
      <c r="T42" s="2">
        <v>0</v>
      </c>
      <c r="U42" s="30">
        <v>44.50975074</v>
      </c>
      <c r="V42" s="19">
        <v>36.3918</v>
      </c>
      <c r="W42" s="30">
        <v>22.3070876955798</v>
      </c>
      <c r="X42" s="51">
        <v>3502</v>
      </c>
      <c r="Y42" s="30">
        <v>46.4020559680183</v>
      </c>
      <c r="Z42" s="52">
        <v>333.004938271605</v>
      </c>
      <c r="AA42" s="53">
        <v>12.6592592592593</v>
      </c>
      <c r="AB42" s="52">
        <v>4.46705647731835</v>
      </c>
      <c r="AC42" s="54">
        <v>109.900619111111</v>
      </c>
    </row>
    <row r="43" ht="14.25" customHeight="1" spans="1:29">
      <c r="A43" s="42">
        <v>3</v>
      </c>
      <c r="B43" s="42">
        <v>1166</v>
      </c>
      <c r="C43" s="2" t="s">
        <v>1459</v>
      </c>
      <c r="D43" s="3">
        <v>121</v>
      </c>
      <c r="E43" s="2">
        <v>1</v>
      </c>
      <c r="F43" s="44">
        <v>6565</v>
      </c>
      <c r="G43" s="45">
        <v>5757.3</v>
      </c>
      <c r="H43" s="2">
        <v>63</v>
      </c>
      <c r="I43" s="2">
        <v>5</v>
      </c>
      <c r="J43" s="2">
        <v>0</v>
      </c>
      <c r="K43" s="2">
        <v>34934</v>
      </c>
      <c r="L43" s="2">
        <v>1278</v>
      </c>
      <c r="M43" s="2">
        <v>1072</v>
      </c>
      <c r="N43" s="2">
        <v>0</v>
      </c>
      <c r="O43" s="2">
        <v>0</v>
      </c>
      <c r="P43" s="2">
        <v>0</v>
      </c>
      <c r="Q43" s="2">
        <v>0</v>
      </c>
      <c r="R43" s="2">
        <v>0</v>
      </c>
      <c r="S43" s="2">
        <v>0</v>
      </c>
      <c r="T43" s="2">
        <v>0</v>
      </c>
      <c r="U43" s="30">
        <v>11.45428112</v>
      </c>
      <c r="V43" s="19"/>
      <c r="W43" s="30"/>
      <c r="X43" s="51"/>
      <c r="Y43" s="30"/>
      <c r="Z43" s="52">
        <v>554.507936507937</v>
      </c>
      <c r="AA43" s="53">
        <v>20.2857142857143</v>
      </c>
      <c r="AB43" s="52">
        <v>1.98952306115714</v>
      </c>
      <c r="AC43" s="54">
        <v>181.813986031746</v>
      </c>
    </row>
    <row r="44" ht="14.25" customHeight="1" spans="1:29">
      <c r="A44" s="42">
        <v>3</v>
      </c>
      <c r="B44" s="42">
        <v>2011</v>
      </c>
      <c r="C44" s="2" t="s">
        <v>1257</v>
      </c>
      <c r="D44" s="3">
        <v>10</v>
      </c>
      <c r="E44" s="2">
        <v>1</v>
      </c>
      <c r="F44" s="44">
        <v>4608</v>
      </c>
      <c r="G44" s="45">
        <v>1524</v>
      </c>
      <c r="H44" s="2">
        <v>65</v>
      </c>
      <c r="I44" s="2">
        <v>11</v>
      </c>
      <c r="J44" s="2">
        <v>0</v>
      </c>
      <c r="K44" s="2">
        <v>29069</v>
      </c>
      <c r="L44" s="2">
        <v>1032.2</v>
      </c>
      <c r="M44" s="2">
        <v>0</v>
      </c>
      <c r="N44" s="2">
        <v>0</v>
      </c>
      <c r="O44" s="2">
        <v>0</v>
      </c>
      <c r="P44" s="2">
        <v>0</v>
      </c>
      <c r="Q44" s="2">
        <v>1.54</v>
      </c>
      <c r="R44" s="2">
        <v>0</v>
      </c>
      <c r="S44" s="2">
        <v>0</v>
      </c>
      <c r="T44" s="2">
        <v>0</v>
      </c>
      <c r="U44" s="30">
        <v>9.911872</v>
      </c>
      <c r="V44" s="19">
        <v>11.3414</v>
      </c>
      <c r="W44" s="30">
        <v>-12.6045109069427</v>
      </c>
      <c r="X44" s="51">
        <v>1111</v>
      </c>
      <c r="Y44" s="30">
        <v>-7.09270927092709</v>
      </c>
      <c r="Z44" s="52">
        <v>447.215384615385</v>
      </c>
      <c r="AA44" s="53">
        <v>15.88</v>
      </c>
      <c r="AB44" s="52">
        <v>6.5038530183727</v>
      </c>
      <c r="AC44" s="54">
        <v>152.490338461538</v>
      </c>
    </row>
    <row r="45" ht="14.25" customHeight="1" spans="1:29">
      <c r="A45" s="42">
        <v>3</v>
      </c>
      <c r="B45" s="42">
        <v>2021</v>
      </c>
      <c r="C45" s="2" t="s">
        <v>669</v>
      </c>
      <c r="D45" s="3">
        <v>36</v>
      </c>
      <c r="E45" s="2">
        <v>1</v>
      </c>
      <c r="F45" s="44">
        <v>9569</v>
      </c>
      <c r="G45" s="45">
        <v>4601</v>
      </c>
      <c r="H45" s="2">
        <v>182</v>
      </c>
      <c r="I45" s="2">
        <v>25</v>
      </c>
      <c r="J45" s="2">
        <v>1</v>
      </c>
      <c r="K45" s="2">
        <v>90065</v>
      </c>
      <c r="L45" s="2">
        <v>5606</v>
      </c>
      <c r="M45" s="2">
        <v>0</v>
      </c>
      <c r="N45" s="2">
        <v>0</v>
      </c>
      <c r="O45" s="2">
        <v>4100</v>
      </c>
      <c r="P45" s="2">
        <v>0</v>
      </c>
      <c r="Q45" s="2">
        <v>2.21</v>
      </c>
      <c r="R45" s="2">
        <v>0</v>
      </c>
      <c r="S45" s="2">
        <v>0</v>
      </c>
      <c r="T45" s="2">
        <v>0</v>
      </c>
      <c r="U45" s="30">
        <v>33.2864546</v>
      </c>
      <c r="V45" s="19">
        <v>34.781359</v>
      </c>
      <c r="W45" s="30">
        <v>-4.29800457193177</v>
      </c>
      <c r="X45" s="51">
        <v>5400</v>
      </c>
      <c r="Y45" s="30">
        <v>3.81481481481481</v>
      </c>
      <c r="Z45" s="52">
        <v>494.862637362637</v>
      </c>
      <c r="AA45" s="53">
        <v>30.8021978021978</v>
      </c>
      <c r="AB45" s="52">
        <v>7.23461304064334</v>
      </c>
      <c r="AC45" s="54">
        <v>182.892607692308</v>
      </c>
    </row>
  </sheetData>
  <sortState ref="A5:AC45">
    <sortCondition ref="B5:B45"/>
  </sortState>
  <mergeCells count="28">
    <mergeCell ref="S1:T1"/>
    <mergeCell ref="A1:A2"/>
    <mergeCell ref="B1:B2"/>
    <mergeCell ref="C1:C2"/>
    <mergeCell ref="D1:D2"/>
    <mergeCell ref="E1:E2"/>
    <mergeCell ref="F1:F2"/>
    <mergeCell ref="G1:G2"/>
    <mergeCell ref="H1:H2"/>
    <mergeCell ref="I1:I2"/>
    <mergeCell ref="J1:J2"/>
    <mergeCell ref="K1:K2"/>
    <mergeCell ref="L1:L2"/>
    <mergeCell ref="M1:M2"/>
    <mergeCell ref="N1:N2"/>
    <mergeCell ref="O1:O2"/>
    <mergeCell ref="P1:P2"/>
    <mergeCell ref="Q1:Q2"/>
    <mergeCell ref="R1:R2"/>
    <mergeCell ref="U1:U2"/>
    <mergeCell ref="V1:V2"/>
    <mergeCell ref="W1:W2"/>
    <mergeCell ref="X1:X2"/>
    <mergeCell ref="Y1:Y2"/>
    <mergeCell ref="Z1:Z2"/>
    <mergeCell ref="AA1:AA2"/>
    <mergeCell ref="AB1:AB2"/>
    <mergeCell ref="AC1:AC2"/>
  </mergeCells>
  <pageMargins left="0.31496062992126" right="0.31496062992126" top="0.47244094488189" bottom="0.118110236220472" header="0.236220472440945" footer="0.31496062992126"/>
  <pageSetup paperSize="9" scale="80" orientation="landscape"/>
  <headerFooter>
    <oddHeader>&amp;C&amp;14 2019年度幼儿园能源消费情况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C14"/>
  <sheetViews>
    <sheetView showZeros="0" tabSelected="1" workbookViewId="0">
      <pane xSplit="3" ySplit="3" topLeftCell="D4" activePane="bottomRight" state="frozen"/>
      <selection/>
      <selection pane="topRight"/>
      <selection pane="bottomLeft"/>
      <selection pane="bottomRight" activeCell="O20" sqref="O20"/>
    </sheetView>
  </sheetViews>
  <sheetFormatPr defaultColWidth="9" defaultRowHeight="13.5"/>
  <cols>
    <col min="1" max="1" width="13.375" customWidth="1"/>
    <col min="2" max="2" width="5.875" hidden="1" customWidth="1"/>
    <col min="3" max="3" width="5.625" customWidth="1"/>
    <col min="4" max="5" width="9.5" customWidth="1"/>
    <col min="6" max="6" width="6.25" customWidth="1"/>
    <col min="7" max="7" width="6.5" customWidth="1"/>
    <col min="8" max="8" width="6.25" customWidth="1"/>
    <col min="9" max="9" width="9.125" customWidth="1"/>
    <col min="10" max="10" width="8.5" customWidth="1"/>
    <col min="11" max="11" width="7.5" customWidth="1"/>
    <col min="12" max="12" width="9.5" customWidth="1"/>
    <col min="13" max="13" width="9.125" customWidth="1"/>
    <col min="14" max="15" width="7.125" customWidth="1"/>
    <col min="16" max="16" width="6.75" customWidth="1"/>
    <col min="17" max="19" width="9" customWidth="1"/>
    <col min="20" max="20" width="8.625" style="1" customWidth="1"/>
    <col min="21" max="21" width="9.125" customWidth="1"/>
    <col min="22" max="22" width="7.5" customWidth="1"/>
    <col min="23" max="23" width="9.125" customWidth="1"/>
    <col min="24" max="24" width="9.5" customWidth="1"/>
    <col min="25" max="25" width="7.875" customWidth="1"/>
    <col min="26" max="26" width="7.25" customWidth="1"/>
    <col min="27" max="27" width="6.75" customWidth="1"/>
  </cols>
  <sheetData>
    <row r="1" ht="27" customHeight="1" spans="1:27">
      <c r="A1" s="2" t="s">
        <v>4</v>
      </c>
      <c r="B1" s="2" t="s">
        <v>5</v>
      </c>
      <c r="C1" s="2" t="s">
        <v>6</v>
      </c>
      <c r="D1" s="3" t="s">
        <v>7</v>
      </c>
      <c r="E1" s="5" t="s">
        <v>8</v>
      </c>
      <c r="F1" s="4" t="s">
        <v>9</v>
      </c>
      <c r="G1" s="4" t="s">
        <v>10</v>
      </c>
      <c r="H1" s="4" t="s">
        <v>39</v>
      </c>
      <c r="I1" s="11" t="s">
        <v>1661</v>
      </c>
      <c r="J1" s="11" t="s">
        <v>1662</v>
      </c>
      <c r="K1" s="4" t="s">
        <v>47</v>
      </c>
      <c r="L1" s="11" t="s">
        <v>1663</v>
      </c>
      <c r="M1" s="11" t="s">
        <v>1664</v>
      </c>
      <c r="N1" s="11" t="s">
        <v>1665</v>
      </c>
      <c r="O1" s="11" t="s">
        <v>1666</v>
      </c>
      <c r="P1" s="2" t="s">
        <v>22</v>
      </c>
      <c r="Q1" s="2" t="s">
        <v>23</v>
      </c>
      <c r="R1" s="2"/>
      <c r="S1" s="13" t="s">
        <v>24</v>
      </c>
      <c r="T1" s="14" t="s">
        <v>29</v>
      </c>
      <c r="U1" s="20" t="s">
        <v>31</v>
      </c>
      <c r="V1" s="21" t="s">
        <v>30</v>
      </c>
      <c r="W1" s="22" t="s">
        <v>32</v>
      </c>
      <c r="X1" s="23" t="s">
        <v>33</v>
      </c>
      <c r="Y1" s="32" t="s">
        <v>34</v>
      </c>
      <c r="Z1" s="33" t="s">
        <v>35</v>
      </c>
      <c r="AA1" s="34" t="s">
        <v>36</v>
      </c>
    </row>
    <row r="2" ht="51.75" customHeight="1" spans="1:27">
      <c r="A2" s="2"/>
      <c r="B2" s="2"/>
      <c r="C2" s="2"/>
      <c r="D2" s="3"/>
      <c r="E2" s="9"/>
      <c r="F2" s="10"/>
      <c r="G2" s="10"/>
      <c r="H2" s="10"/>
      <c r="I2" s="12"/>
      <c r="J2" s="12"/>
      <c r="K2" s="10"/>
      <c r="L2" s="12"/>
      <c r="M2" s="12"/>
      <c r="N2" s="12"/>
      <c r="O2" s="12"/>
      <c r="P2" s="2"/>
      <c r="Q2" s="15" t="s">
        <v>1667</v>
      </c>
      <c r="R2" s="15" t="s">
        <v>1668</v>
      </c>
      <c r="S2" s="16"/>
      <c r="T2" s="17"/>
      <c r="U2" s="24"/>
      <c r="V2" s="25"/>
      <c r="W2" s="26"/>
      <c r="X2" s="23"/>
      <c r="Y2" s="32"/>
      <c r="Z2" s="33"/>
      <c r="AA2" s="34"/>
    </row>
    <row r="3" ht="25.5" customHeight="1" spans="1:27">
      <c r="A3" s="4" t="s">
        <v>59</v>
      </c>
      <c r="B3" s="4" t="s">
        <v>60</v>
      </c>
      <c r="C3" s="4">
        <v>1</v>
      </c>
      <c r="D3" s="5">
        <v>2</v>
      </c>
      <c r="E3" s="5">
        <v>3</v>
      </c>
      <c r="F3" s="4">
        <v>4</v>
      </c>
      <c r="G3" s="4">
        <v>5</v>
      </c>
      <c r="H3" s="4">
        <v>6</v>
      </c>
      <c r="I3" s="4">
        <v>10</v>
      </c>
      <c r="J3" s="4">
        <v>12</v>
      </c>
      <c r="K3" s="4">
        <v>16</v>
      </c>
      <c r="L3" s="4">
        <v>18</v>
      </c>
      <c r="M3" s="4">
        <v>24</v>
      </c>
      <c r="N3" s="4">
        <v>30</v>
      </c>
      <c r="O3" s="4">
        <v>36</v>
      </c>
      <c r="P3" s="4">
        <v>38</v>
      </c>
      <c r="Q3" s="4">
        <v>39</v>
      </c>
      <c r="R3" s="4">
        <v>40</v>
      </c>
      <c r="S3" s="18">
        <v>41</v>
      </c>
      <c r="T3" s="18">
        <v>46</v>
      </c>
      <c r="U3" s="18">
        <v>48</v>
      </c>
      <c r="V3" s="27">
        <v>47</v>
      </c>
      <c r="W3" s="18">
        <v>49</v>
      </c>
      <c r="X3" s="18">
        <v>50</v>
      </c>
      <c r="Y3" s="35">
        <v>53</v>
      </c>
      <c r="Z3" s="18">
        <v>51</v>
      </c>
      <c r="AA3" s="18">
        <v>52</v>
      </c>
    </row>
    <row r="4" ht="25.5" customHeight="1" spans="1:27">
      <c r="A4" s="6" t="s">
        <v>1590</v>
      </c>
      <c r="B4" s="3">
        <v>1</v>
      </c>
      <c r="C4" s="2">
        <f t="shared" ref="C4:T4" si="0">SUM(C5:C14)</f>
        <v>10</v>
      </c>
      <c r="D4" s="2">
        <f t="shared" si="0"/>
        <v>168452.02</v>
      </c>
      <c r="E4" s="2">
        <f t="shared" si="0"/>
        <v>86932.54</v>
      </c>
      <c r="F4" s="2">
        <f t="shared" si="0"/>
        <v>1136</v>
      </c>
      <c r="G4" s="2">
        <f t="shared" si="0"/>
        <v>419</v>
      </c>
      <c r="H4" s="2">
        <f t="shared" si="0"/>
        <v>29</v>
      </c>
      <c r="I4" s="2">
        <f t="shared" si="0"/>
        <v>1921000.8</v>
      </c>
      <c r="J4" s="2">
        <f t="shared" si="0"/>
        <v>82095</v>
      </c>
      <c r="K4" s="2">
        <f t="shared" si="0"/>
        <v>1324</v>
      </c>
      <c r="L4" s="2">
        <f t="shared" si="0"/>
        <v>34621.18</v>
      </c>
      <c r="M4" s="2">
        <f t="shared" si="0"/>
        <v>4679.37</v>
      </c>
      <c r="N4" s="2">
        <f t="shared" si="0"/>
        <v>205</v>
      </c>
      <c r="O4" s="2">
        <f t="shared" si="0"/>
        <v>3.62</v>
      </c>
      <c r="P4" s="2">
        <f t="shared" si="0"/>
        <v>4</v>
      </c>
      <c r="Q4" s="2">
        <f t="shared" si="0"/>
        <v>0</v>
      </c>
      <c r="R4" s="2">
        <f t="shared" si="0"/>
        <v>0</v>
      </c>
      <c r="S4" s="16">
        <f t="shared" si="0"/>
        <v>601.99159566718</v>
      </c>
      <c r="T4" s="16">
        <f t="shared" si="0"/>
        <v>713.74716</v>
      </c>
      <c r="U4" s="28">
        <f>(S4-T4)*100/T4</f>
        <v>-15.6575844494877</v>
      </c>
      <c r="V4" s="7">
        <f>SUM(V5:V14)</f>
        <v>67653</v>
      </c>
      <c r="W4" s="28">
        <f>(J4-V4)*100/V4</f>
        <v>21.3471686399716</v>
      </c>
      <c r="X4" s="29">
        <f>I4/F4</f>
        <v>1691.02183098592</v>
      </c>
      <c r="Y4" s="36">
        <f>J4/F4</f>
        <v>72.2667253521127</v>
      </c>
      <c r="Z4" s="29">
        <f>S4*1000/E4</f>
        <v>6.92481314438966</v>
      </c>
      <c r="AA4" s="37">
        <f>S4*1000/F4</f>
        <v>529.922179284489</v>
      </c>
    </row>
    <row r="5" ht="25.5" customHeight="1" spans="1:29">
      <c r="A5" s="2" t="s">
        <v>803</v>
      </c>
      <c r="B5" s="3">
        <v>84</v>
      </c>
      <c r="C5" s="7">
        <v>1</v>
      </c>
      <c r="D5" s="7">
        <v>11751.32</v>
      </c>
      <c r="E5" s="7">
        <v>11733.01</v>
      </c>
      <c r="F5" s="7">
        <v>165</v>
      </c>
      <c r="G5" s="7">
        <v>109</v>
      </c>
      <c r="H5" s="7">
        <v>7</v>
      </c>
      <c r="I5" s="7">
        <v>558469</v>
      </c>
      <c r="J5" s="7">
        <v>20208</v>
      </c>
      <c r="K5" s="7">
        <v>1324</v>
      </c>
      <c r="L5" s="7">
        <v>10894.09</v>
      </c>
      <c r="M5" s="7">
        <v>3609.37</v>
      </c>
      <c r="N5" s="7">
        <v>90</v>
      </c>
      <c r="O5" s="7">
        <v>0</v>
      </c>
      <c r="P5" s="7">
        <v>1</v>
      </c>
      <c r="Q5" s="7">
        <v>0</v>
      </c>
      <c r="R5" s="7">
        <v>0</v>
      </c>
      <c r="S5" s="19">
        <v>178.9386799822</v>
      </c>
      <c r="T5" s="19">
        <v>184.7997</v>
      </c>
      <c r="U5" s="30">
        <v>-3.17155277730428</v>
      </c>
      <c r="V5" s="31">
        <v>9703</v>
      </c>
      <c r="W5" s="28">
        <f t="shared" ref="W5:W12" si="1">(J5-V5)*100/V5</f>
        <v>108.265484901577</v>
      </c>
      <c r="X5" s="29">
        <f t="shared" ref="X5:X12" si="2">I5/F5</f>
        <v>3384.66060606061</v>
      </c>
      <c r="Y5" s="36">
        <f t="shared" ref="Y5:Y12" si="3">J5/F5</f>
        <v>122.472727272727</v>
      </c>
      <c r="Z5" s="29">
        <f t="shared" ref="Z5:Z12" si="4">S5*1000/E5</f>
        <v>15.2508759459167</v>
      </c>
      <c r="AA5" s="37">
        <f t="shared" ref="AA5:AA12" si="5">S5*1000/F5</f>
        <v>1084.47684837697</v>
      </c>
      <c r="AC5" s="38"/>
    </row>
    <row r="6" ht="25.5" customHeight="1" spans="1:29">
      <c r="A6" s="2" t="s">
        <v>1074</v>
      </c>
      <c r="B6" s="3">
        <v>86</v>
      </c>
      <c r="C6" s="7">
        <v>1</v>
      </c>
      <c r="D6" s="7">
        <v>34199</v>
      </c>
      <c r="E6" s="7">
        <v>10276</v>
      </c>
      <c r="F6" s="7">
        <v>42</v>
      </c>
      <c r="G6" s="7">
        <v>42</v>
      </c>
      <c r="H6" s="7">
        <v>2</v>
      </c>
      <c r="I6" s="7">
        <v>92041.8</v>
      </c>
      <c r="J6" s="7">
        <v>2324</v>
      </c>
      <c r="K6" s="7">
        <v>0</v>
      </c>
      <c r="L6" s="7">
        <v>1506.77</v>
      </c>
      <c r="M6" s="7">
        <v>0</v>
      </c>
      <c r="N6" s="7">
        <v>0</v>
      </c>
      <c r="O6" s="7">
        <v>0</v>
      </c>
      <c r="P6" s="7">
        <v>1</v>
      </c>
      <c r="Q6" s="7">
        <v>0</v>
      </c>
      <c r="R6" s="7">
        <v>0</v>
      </c>
      <c r="S6" s="19">
        <v>28.12649320594</v>
      </c>
      <c r="T6" s="19">
        <v>23.1924</v>
      </c>
      <c r="U6" s="30">
        <v>21.2746123986306</v>
      </c>
      <c r="V6" s="31">
        <v>1825</v>
      </c>
      <c r="W6" s="28">
        <f t="shared" si="1"/>
        <v>27.3424657534247</v>
      </c>
      <c r="X6" s="29">
        <f t="shared" si="2"/>
        <v>2191.47142857143</v>
      </c>
      <c r="Y6" s="36">
        <f t="shared" si="3"/>
        <v>55.3333333333333</v>
      </c>
      <c r="Z6" s="29">
        <f t="shared" si="4"/>
        <v>2.73710521661541</v>
      </c>
      <c r="AA6" s="37">
        <f t="shared" si="5"/>
        <v>669.678409665238</v>
      </c>
      <c r="AC6" s="38"/>
    </row>
    <row r="7" ht="25.5" customHeight="1" spans="1:29">
      <c r="A7" s="8" t="s">
        <v>644</v>
      </c>
      <c r="B7" s="3">
        <v>15</v>
      </c>
      <c r="C7" s="7">
        <v>1</v>
      </c>
      <c r="D7" s="7">
        <v>3756</v>
      </c>
      <c r="E7" s="7">
        <v>6147</v>
      </c>
      <c r="F7" s="7">
        <v>116</v>
      </c>
      <c r="G7" s="7">
        <v>72</v>
      </c>
      <c r="H7" s="7">
        <v>2</v>
      </c>
      <c r="I7" s="7">
        <v>175287</v>
      </c>
      <c r="J7" s="7">
        <v>2570</v>
      </c>
      <c r="K7" s="7">
        <v>0</v>
      </c>
      <c r="L7" s="7">
        <v>2305.59</v>
      </c>
      <c r="M7" s="7">
        <v>0</v>
      </c>
      <c r="N7" s="7">
        <v>0</v>
      </c>
      <c r="O7" s="7">
        <v>0</v>
      </c>
      <c r="P7" s="7">
        <v>0</v>
      </c>
      <c r="Q7" s="7">
        <v>0</v>
      </c>
      <c r="R7" s="7">
        <v>0</v>
      </c>
      <c r="S7" s="19">
        <v>52.95914094198</v>
      </c>
      <c r="T7" s="19">
        <v>65.19352</v>
      </c>
      <c r="U7" s="30">
        <v>-18.766250170293</v>
      </c>
      <c r="V7" s="31">
        <v>4222</v>
      </c>
      <c r="W7" s="28">
        <f t="shared" si="1"/>
        <v>-39.1283751776409</v>
      </c>
      <c r="X7" s="29">
        <f t="shared" si="2"/>
        <v>1511.09482758621</v>
      </c>
      <c r="Y7" s="36">
        <f t="shared" si="3"/>
        <v>22.1551724137931</v>
      </c>
      <c r="Z7" s="29">
        <f t="shared" si="4"/>
        <v>8.61544508572962</v>
      </c>
      <c r="AA7" s="37">
        <f t="shared" si="5"/>
        <v>456.544318465345</v>
      </c>
      <c r="AC7" s="38"/>
    </row>
    <row r="8" ht="25.5" customHeight="1" spans="1:29">
      <c r="A8" s="8" t="s">
        <v>1013</v>
      </c>
      <c r="B8" s="3">
        <v>71</v>
      </c>
      <c r="C8" s="7">
        <v>1</v>
      </c>
      <c r="D8" s="7">
        <v>42134.7</v>
      </c>
      <c r="E8" s="7">
        <v>19081.53</v>
      </c>
      <c r="F8" s="7">
        <v>350</v>
      </c>
      <c r="G8" s="7">
        <v>80</v>
      </c>
      <c r="H8" s="7">
        <v>4</v>
      </c>
      <c r="I8" s="7">
        <v>416327</v>
      </c>
      <c r="J8" s="7">
        <v>4316</v>
      </c>
      <c r="K8" s="7">
        <v>0</v>
      </c>
      <c r="L8" s="7">
        <v>4439.38</v>
      </c>
      <c r="M8" s="7">
        <v>0</v>
      </c>
      <c r="N8" s="7">
        <v>115</v>
      </c>
      <c r="O8" s="7">
        <v>0.36</v>
      </c>
      <c r="P8" s="7">
        <v>1</v>
      </c>
      <c r="Q8" s="7">
        <v>0</v>
      </c>
      <c r="R8" s="7">
        <v>0</v>
      </c>
      <c r="S8" s="19">
        <v>125.22775622436</v>
      </c>
      <c r="T8" s="19">
        <v>134.43571</v>
      </c>
      <c r="U8" s="30">
        <v>-6.84933621850919</v>
      </c>
      <c r="V8" s="31">
        <v>4490</v>
      </c>
      <c r="W8" s="28">
        <f t="shared" si="1"/>
        <v>-3.87527839643653</v>
      </c>
      <c r="X8" s="29">
        <f t="shared" si="2"/>
        <v>1189.50571428571</v>
      </c>
      <c r="Y8" s="36">
        <f t="shared" si="3"/>
        <v>12.3314285714286</v>
      </c>
      <c r="Z8" s="29">
        <f t="shared" si="4"/>
        <v>6.56277333234599</v>
      </c>
      <c r="AA8" s="37">
        <f t="shared" si="5"/>
        <v>357.793589212457</v>
      </c>
      <c r="AC8" s="38"/>
    </row>
    <row r="9" ht="25.5" customHeight="1" spans="1:29">
      <c r="A9" s="8" t="s">
        <v>1469</v>
      </c>
      <c r="B9" s="3">
        <v>73</v>
      </c>
      <c r="C9" s="7">
        <v>1</v>
      </c>
      <c r="D9" s="7">
        <v>1014</v>
      </c>
      <c r="E9" s="7">
        <v>543</v>
      </c>
      <c r="F9" s="7">
        <v>25</v>
      </c>
      <c r="G9" s="7">
        <v>16</v>
      </c>
      <c r="H9" s="7">
        <v>1</v>
      </c>
      <c r="I9" s="7">
        <v>17976</v>
      </c>
      <c r="J9" s="7">
        <v>689</v>
      </c>
      <c r="K9" s="7">
        <v>0</v>
      </c>
      <c r="L9" s="7">
        <v>381.35</v>
      </c>
      <c r="M9" s="7">
        <v>0</v>
      </c>
      <c r="N9" s="7">
        <v>0</v>
      </c>
      <c r="O9" s="7">
        <v>0</v>
      </c>
      <c r="P9" s="7">
        <v>0</v>
      </c>
      <c r="Q9" s="7">
        <v>0</v>
      </c>
      <c r="R9" s="7">
        <v>0</v>
      </c>
      <c r="S9" s="19">
        <v>5.5867044247</v>
      </c>
      <c r="T9" s="19">
        <v>5.94179</v>
      </c>
      <c r="U9" s="30">
        <v>-5.97607076823649</v>
      </c>
      <c r="V9" s="31">
        <v>693</v>
      </c>
      <c r="W9" s="28">
        <f t="shared" si="1"/>
        <v>-0.577200577200577</v>
      </c>
      <c r="X9" s="29">
        <f t="shared" si="2"/>
        <v>719.04</v>
      </c>
      <c r="Y9" s="36">
        <f t="shared" si="3"/>
        <v>27.56</v>
      </c>
      <c r="Z9" s="29">
        <f t="shared" si="4"/>
        <v>10.2885901007366</v>
      </c>
      <c r="AA9" s="37">
        <f t="shared" si="5"/>
        <v>223.468176988</v>
      </c>
      <c r="AC9" s="38"/>
    </row>
    <row r="10" ht="25.5" customHeight="1" spans="1:29">
      <c r="A10" s="8" t="s">
        <v>706</v>
      </c>
      <c r="B10" s="3">
        <v>88</v>
      </c>
      <c r="C10" s="7">
        <v>1</v>
      </c>
      <c r="D10" s="7">
        <v>6252</v>
      </c>
      <c r="E10" s="7">
        <v>8278</v>
      </c>
      <c r="F10" s="7">
        <v>44</v>
      </c>
      <c r="G10" s="7">
        <v>20</v>
      </c>
      <c r="H10" s="7">
        <v>4</v>
      </c>
      <c r="I10" s="7">
        <v>92541</v>
      </c>
      <c r="J10" s="7">
        <v>25138</v>
      </c>
      <c r="K10" s="7">
        <v>0</v>
      </c>
      <c r="L10" s="7">
        <v>8267</v>
      </c>
      <c r="M10" s="7">
        <v>0</v>
      </c>
      <c r="N10" s="7">
        <v>0</v>
      </c>
      <c r="O10" s="7">
        <v>0</v>
      </c>
      <c r="P10" s="7">
        <v>0</v>
      </c>
      <c r="Q10" s="7">
        <v>0</v>
      </c>
      <c r="R10" s="7">
        <v>0</v>
      </c>
      <c r="S10" s="19">
        <v>35.531574574</v>
      </c>
      <c r="T10" s="19">
        <v>41.20188</v>
      </c>
      <c r="U10" s="30">
        <v>-13.7622492614415</v>
      </c>
      <c r="V10" s="31">
        <v>7525</v>
      </c>
      <c r="W10" s="28">
        <f t="shared" si="1"/>
        <v>234.059800664452</v>
      </c>
      <c r="X10" s="29">
        <f t="shared" si="2"/>
        <v>2103.20454545455</v>
      </c>
      <c r="Y10" s="36">
        <f t="shared" si="3"/>
        <v>571.318181818182</v>
      </c>
      <c r="Z10" s="29">
        <f t="shared" si="4"/>
        <v>4.29228975283885</v>
      </c>
      <c r="AA10" s="37">
        <f t="shared" si="5"/>
        <v>807.535785772727</v>
      </c>
      <c r="AC10" s="38"/>
    </row>
    <row r="11" ht="25.5" customHeight="1" spans="1:29">
      <c r="A11" s="8" t="s">
        <v>191</v>
      </c>
      <c r="B11" s="3">
        <v>27</v>
      </c>
      <c r="C11" s="7">
        <v>1</v>
      </c>
      <c r="D11" s="7">
        <v>2398</v>
      </c>
      <c r="E11" s="7">
        <v>2698</v>
      </c>
      <c r="F11" s="7">
        <v>21</v>
      </c>
      <c r="G11" s="7">
        <v>18</v>
      </c>
      <c r="H11" s="7">
        <v>1</v>
      </c>
      <c r="I11" s="7">
        <v>33200</v>
      </c>
      <c r="J11" s="7">
        <v>1764</v>
      </c>
      <c r="K11" s="7">
        <v>0</v>
      </c>
      <c r="L11" s="7">
        <v>79</v>
      </c>
      <c r="M11" s="7">
        <v>0</v>
      </c>
      <c r="N11" s="7">
        <v>0</v>
      </c>
      <c r="O11" s="7">
        <v>0</v>
      </c>
      <c r="P11" s="7">
        <v>1</v>
      </c>
      <c r="Q11" s="7">
        <v>0</v>
      </c>
      <c r="R11" s="7">
        <v>0</v>
      </c>
      <c r="S11" s="19">
        <v>9.646455638</v>
      </c>
      <c r="T11" s="19">
        <v>12.0735</v>
      </c>
      <c r="U11" s="30">
        <v>-20.1022434422495</v>
      </c>
      <c r="V11" s="31">
        <v>1553</v>
      </c>
      <c r="W11" s="28">
        <f t="shared" si="1"/>
        <v>13.586606567933</v>
      </c>
      <c r="X11" s="29">
        <f t="shared" si="2"/>
        <v>1580.95238095238</v>
      </c>
      <c r="Y11" s="36">
        <f t="shared" si="3"/>
        <v>84</v>
      </c>
      <c r="Z11" s="29">
        <f t="shared" si="4"/>
        <v>3.57540979911045</v>
      </c>
      <c r="AA11" s="37">
        <f t="shared" si="5"/>
        <v>459.355030380952</v>
      </c>
      <c r="AC11" s="38"/>
    </row>
    <row r="12" ht="25.5" customHeight="1" spans="1:29">
      <c r="A12" s="8" t="s">
        <v>843</v>
      </c>
      <c r="B12" s="3">
        <v>108</v>
      </c>
      <c r="C12" s="7">
        <v>1</v>
      </c>
      <c r="D12" s="7">
        <v>12050</v>
      </c>
      <c r="E12" s="7">
        <v>9625</v>
      </c>
      <c r="F12" s="7">
        <v>239</v>
      </c>
      <c r="G12" s="7">
        <v>29</v>
      </c>
      <c r="H12" s="7">
        <v>4</v>
      </c>
      <c r="I12" s="7">
        <v>130277</v>
      </c>
      <c r="J12" s="7">
        <v>5439</v>
      </c>
      <c r="K12" s="7">
        <v>0</v>
      </c>
      <c r="L12" s="7">
        <v>5400</v>
      </c>
      <c r="M12" s="7">
        <v>1070</v>
      </c>
      <c r="N12" s="7">
        <v>0</v>
      </c>
      <c r="O12" s="7">
        <v>0</v>
      </c>
      <c r="P12" s="7">
        <v>0</v>
      </c>
      <c r="Q12" s="7">
        <v>0</v>
      </c>
      <c r="R12" s="7">
        <v>0</v>
      </c>
      <c r="S12" s="19">
        <v>44.66085822</v>
      </c>
      <c r="T12" s="19">
        <v>56.37505</v>
      </c>
      <c r="U12" s="30">
        <v>-20.7790357259107</v>
      </c>
      <c r="V12" s="31">
        <v>7483</v>
      </c>
      <c r="W12" s="28">
        <f t="shared" si="1"/>
        <v>-27.3152478952292</v>
      </c>
      <c r="X12" s="29">
        <f t="shared" si="2"/>
        <v>545.092050209205</v>
      </c>
      <c r="Y12" s="36">
        <f t="shared" si="3"/>
        <v>22.7573221757322</v>
      </c>
      <c r="Z12" s="29">
        <f t="shared" si="4"/>
        <v>4.64008916571429</v>
      </c>
      <c r="AA12" s="37">
        <f t="shared" si="5"/>
        <v>186.865515564854</v>
      </c>
      <c r="AC12" s="38"/>
    </row>
    <row r="13" ht="25.5" customHeight="1" spans="1:29">
      <c r="A13" s="8" t="s">
        <v>95</v>
      </c>
      <c r="B13" s="3">
        <v>53</v>
      </c>
      <c r="C13" s="7">
        <v>1</v>
      </c>
      <c r="D13" s="7">
        <v>3024</v>
      </c>
      <c r="E13" s="7">
        <v>3024</v>
      </c>
      <c r="F13" s="7">
        <v>18</v>
      </c>
      <c r="G13" s="7">
        <v>14</v>
      </c>
      <c r="H13" s="7">
        <v>1</v>
      </c>
      <c r="I13" s="7">
        <v>43890</v>
      </c>
      <c r="J13" s="7">
        <v>1327</v>
      </c>
      <c r="K13" s="7">
        <v>0</v>
      </c>
      <c r="L13" s="7">
        <v>938</v>
      </c>
      <c r="M13" s="7">
        <v>0</v>
      </c>
      <c r="N13" s="7">
        <v>0</v>
      </c>
      <c r="O13" s="7">
        <v>0</v>
      </c>
      <c r="P13" s="7">
        <v>0</v>
      </c>
      <c r="Q13" s="7">
        <v>0</v>
      </c>
      <c r="R13" s="7">
        <v>0</v>
      </c>
      <c r="S13" s="19">
        <v>13.647846436</v>
      </c>
      <c r="T13" s="19">
        <v>12.9981</v>
      </c>
      <c r="U13" s="30">
        <v>4.99878009862982</v>
      </c>
      <c r="V13" s="31">
        <v>1689</v>
      </c>
      <c r="W13" s="28">
        <f t="shared" ref="W13:W14" si="6">(J13-V13)*100/V13</f>
        <v>-21.432800473653</v>
      </c>
      <c r="X13" s="29">
        <f t="shared" ref="X13:X14" si="7">I13/F13</f>
        <v>2438.33333333333</v>
      </c>
      <c r="Y13" s="36">
        <f t="shared" ref="Y13:Y14" si="8">J13/F13</f>
        <v>73.7222222222222</v>
      </c>
      <c r="Z13" s="29">
        <f t="shared" ref="Z13:Z14" si="9">S13*1000/E13</f>
        <v>4.51317673148148</v>
      </c>
      <c r="AA13" s="37">
        <f t="shared" ref="AA13:AA14" si="10">S13*1000/F13</f>
        <v>758.213690888889</v>
      </c>
      <c r="AC13" s="38"/>
    </row>
    <row r="14" ht="25.5" customHeight="1" spans="1:29">
      <c r="A14" s="8" t="s">
        <v>403</v>
      </c>
      <c r="B14" s="3">
        <v>41</v>
      </c>
      <c r="C14" s="7">
        <v>1</v>
      </c>
      <c r="D14" s="7">
        <v>51873</v>
      </c>
      <c r="E14" s="7">
        <v>15527</v>
      </c>
      <c r="F14" s="7">
        <v>116</v>
      </c>
      <c r="G14" s="7">
        <v>19</v>
      </c>
      <c r="H14" s="7">
        <v>3</v>
      </c>
      <c r="I14" s="7">
        <v>360992</v>
      </c>
      <c r="J14" s="7">
        <v>18320</v>
      </c>
      <c r="K14" s="7">
        <v>0</v>
      </c>
      <c r="L14" s="7">
        <v>410</v>
      </c>
      <c r="M14" s="7">
        <v>0</v>
      </c>
      <c r="N14" s="7">
        <v>0</v>
      </c>
      <c r="O14" s="7">
        <v>3.26</v>
      </c>
      <c r="P14" s="7">
        <v>0</v>
      </c>
      <c r="Q14" s="7">
        <v>0</v>
      </c>
      <c r="R14" s="7">
        <v>0</v>
      </c>
      <c r="S14" s="19">
        <v>107.66608602</v>
      </c>
      <c r="T14" s="19">
        <v>177.53551</v>
      </c>
      <c r="U14" s="30">
        <v>-39.355182509685</v>
      </c>
      <c r="V14" s="31">
        <v>28470</v>
      </c>
      <c r="W14" s="28">
        <f t="shared" si="6"/>
        <v>-35.6515630488233</v>
      </c>
      <c r="X14" s="29">
        <f t="shared" si="7"/>
        <v>3112</v>
      </c>
      <c r="Y14" s="36">
        <f t="shared" si="8"/>
        <v>157.931034482759</v>
      </c>
      <c r="Z14" s="29">
        <f t="shared" si="9"/>
        <v>6.93412030785084</v>
      </c>
      <c r="AA14" s="37">
        <f t="shared" si="10"/>
        <v>928.155913965517</v>
      </c>
      <c r="AC14" s="38"/>
    </row>
  </sheetData>
  <mergeCells count="26">
    <mergeCell ref="Q1:R1"/>
    <mergeCell ref="A1:A2"/>
    <mergeCell ref="B1:B2"/>
    <mergeCell ref="C1:C2"/>
    <mergeCell ref="D1:D2"/>
    <mergeCell ref="E1:E2"/>
    <mergeCell ref="F1:F2"/>
    <mergeCell ref="G1:G2"/>
    <mergeCell ref="H1:H2"/>
    <mergeCell ref="I1:I2"/>
    <mergeCell ref="J1:J2"/>
    <mergeCell ref="K1:K2"/>
    <mergeCell ref="L1:L2"/>
    <mergeCell ref="M1:M2"/>
    <mergeCell ref="N1:N2"/>
    <mergeCell ref="O1:O2"/>
    <mergeCell ref="P1:P2"/>
    <mergeCell ref="S1:S2"/>
    <mergeCell ref="T1:T2"/>
    <mergeCell ref="U1:U2"/>
    <mergeCell ref="V1:V2"/>
    <mergeCell ref="W1:W2"/>
    <mergeCell ref="X1:X2"/>
    <mergeCell ref="Y1:Y2"/>
    <mergeCell ref="Z1:Z2"/>
    <mergeCell ref="AA1:AA2"/>
  </mergeCells>
  <pageMargins left="0.393700787401575" right="0.393700787401575" top="0.866141732283464" bottom="0.354330708661417" header="0.511811023622047" footer="0.31496062992126"/>
  <pageSetup paperSize="9" scale="72" orientation="landscape"/>
  <headerFooter>
    <oddHeader>&amp;C&amp;15 2019年其他单位能源消费情况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6</vt:i4>
      </vt:variant>
    </vt:vector>
  </HeadingPairs>
  <TitlesOfParts>
    <vt:vector size="6" baseType="lpstr">
      <vt:lpstr>2019能源年报（含金额）</vt:lpstr>
      <vt:lpstr>2019能耗分类汇总</vt:lpstr>
      <vt:lpstr>中学</vt:lpstr>
      <vt:lpstr>小学</vt:lpstr>
      <vt:lpstr>幼儿园</vt:lpstr>
      <vt:lpstr>其他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陈杰</cp:lastModifiedBy>
  <dcterms:created xsi:type="dcterms:W3CDTF">2006-09-16T16:00:00Z</dcterms:created>
  <dcterms:modified xsi:type="dcterms:W3CDTF">2025-05-09T16:38:53Z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6B4E9C8DCB955A4685BC1D68A7E31995_42</vt:lpwstr>
  </property>
  <property fmtid="{D5CDD505-2E9C-101B-9397-08002B2CF9AE}" pid="3" name="KSOProductBuildVer">
    <vt:lpwstr>2052-12.8.2.18605</vt:lpwstr>
  </property>
</Properties>
</file>