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e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05" firstSheet="13" activeTab="15"/>
  </bookViews>
  <sheets>
    <sheet name="封面" sheetId="1" r:id="rId1"/>
    <sheet name="一般公共预算收入执行情况表" sheetId="2" r:id="rId2"/>
    <sheet name="一般公共预算支出执行情况表" sheetId="3" r:id="rId3"/>
    <sheet name="一般公共预算基本支出执行情况表" sheetId="4" r:id="rId4"/>
    <sheet name="政府性基金收入预算执行情况表" sheetId="5" r:id="rId5"/>
    <sheet name="政府性基金支出预算执行情况表" sheetId="6" r:id="rId6"/>
    <sheet name="国有资本经营收入预算执行情况表" sheetId="7" r:id="rId7"/>
    <sheet name="国有资本经营支出预算执行情况表" sheetId="8" r:id="rId8"/>
    <sheet name="社会保险基金预算收入执行情况表" sheetId="9" r:id="rId9"/>
    <sheet name="社会保险基金预算支出执行情况表" sheetId="10" r:id="rId10"/>
    <sheet name="对村级财政转移支付预算执行情况表" sheetId="11" r:id="rId11"/>
    <sheet name="三公经费执行情况表" sheetId="12" r:id="rId12"/>
    <sheet name="乡镇基本建设支出执行情况表" sheetId="13" r:id="rId13"/>
    <sheet name="政府收支执行情况的说明" sheetId="14" r:id="rId14"/>
    <sheet name="一般公共预算收入预算表" sheetId="15" r:id="rId15"/>
    <sheet name="一般公共预算支出预算表" sheetId="16" r:id="rId16"/>
    <sheet name="一般公共预算基本支出预算表" sheetId="17" r:id="rId17"/>
    <sheet name="政府性基金收入预算表" sheetId="18" r:id="rId18"/>
    <sheet name="政府性基金支出预算表" sheetId="19" r:id="rId19"/>
    <sheet name="国有资本经营收入预算表" sheetId="20" r:id="rId20"/>
    <sheet name="国有资本经营支出预算表" sheetId="21" r:id="rId21"/>
    <sheet name="社会保险基金收入预算表" sheetId="22" r:id="rId22"/>
    <sheet name="社会保险基金支出预算表" sheetId="23" r:id="rId23"/>
    <sheet name="对村级财政转移支付预算表" sheetId="24" r:id="rId24"/>
    <sheet name="三公预算情况表" sheetId="25" r:id="rId25"/>
    <sheet name="乡镇基本建设支出预算情况表" sheetId="26" r:id="rId26"/>
    <sheet name="政府收支预算相关情况说明" sheetId="27" r:id="rId27"/>
    <sheet name="Sheet1" sheetId="28" r:id="rId28"/>
  </sheets>
  <definedNames>
    <definedName name="_xlnm.Print_Area" localSheetId="15">一般公共预算支出预算表!$A$1:$E$164</definedName>
    <definedName name="_xlnm.Print_Titles" localSheetId="15">一般公共预算支出预算表!$1:$3</definedName>
  </definedNames>
  <calcPr calcId="144525"/>
</workbook>
</file>

<file path=xl/sharedStrings.xml><?xml version="1.0" encoding="utf-8"?>
<sst xmlns="http://schemas.openxmlformats.org/spreadsheetml/2006/main" count="1087" uniqueCount="510">
  <si>
    <t>目    录</t>
  </si>
  <si>
    <t>编报单位：上海市崇明区港西镇人民政府</t>
  </si>
  <si>
    <t>2024年一般公共预算收入执行情况表</t>
  </si>
  <si>
    <t>2024年一般公共预算支出执行情况表</t>
  </si>
  <si>
    <t>2024年一般公共预算基本支出执行情况表</t>
  </si>
  <si>
    <t>2024年政府性基金收入预算执行情况表</t>
  </si>
  <si>
    <t>2024年政府性基金支出预算执行情况表</t>
  </si>
  <si>
    <t>2024年国有资本经营收入预算执行情况表</t>
  </si>
  <si>
    <t>2024年国有资本经营支出预算执行情况表</t>
  </si>
  <si>
    <t>2024年社会保险基金预算收入执行情况表</t>
  </si>
  <si>
    <t>2024年社会保险基金预算支出执行情况表</t>
  </si>
  <si>
    <t>2024年乡镇对村级财政转移支付预算执行情况表</t>
  </si>
  <si>
    <t>2024年“三公”经费执行情况表</t>
  </si>
  <si>
    <t>2024年乡镇基本建设支出执行情况表</t>
  </si>
  <si>
    <t>2024年政府收支执行相关情况的说明</t>
  </si>
  <si>
    <t>2025年一般公共预算收入预算表</t>
  </si>
  <si>
    <t>2025年一般公共预算支出预算表</t>
  </si>
  <si>
    <t>2025年一般公共预算基本支出预算表</t>
  </si>
  <si>
    <t>2025年政府性基金收入预算表</t>
  </si>
  <si>
    <t>2025年政府性基金支出预算表</t>
  </si>
  <si>
    <t>2025年国有资本经营收入预算表</t>
  </si>
  <si>
    <t>2025年国有资本经营支出预算表</t>
  </si>
  <si>
    <t>2025年社会保险基金收入预算表</t>
  </si>
  <si>
    <t>2025年社会保险基金支出预算表</t>
  </si>
  <si>
    <t>2025年乡镇对村级财政转移支付预算表</t>
  </si>
  <si>
    <t>2025年“三公”经费预算表</t>
  </si>
  <si>
    <t>2025年乡镇基本建设支出预算情况表</t>
  </si>
  <si>
    <t>2025年政府收支预算相关情况的说明</t>
  </si>
  <si>
    <t>单位:万元</t>
  </si>
  <si>
    <t>收入项目</t>
  </si>
  <si>
    <t>年初预算数</t>
  </si>
  <si>
    <t>经人大批准的调整后预算数</t>
  </si>
  <si>
    <t>执行数</t>
  </si>
  <si>
    <t>执行数占调整后预算数%</t>
  </si>
  <si>
    <t xml:space="preserve">  1.一般性转移支付</t>
  </si>
  <si>
    <t xml:space="preserve">  2.专项转移支付</t>
  </si>
  <si>
    <t>一般公共预算收入合计</t>
  </si>
  <si>
    <t>上年结转收入</t>
  </si>
  <si>
    <t>动用预算稳定调节基金</t>
  </si>
  <si>
    <t>总    计</t>
  </si>
  <si>
    <t>单位：万元</t>
  </si>
  <si>
    <t>科目编码</t>
  </si>
  <si>
    <t>项    目</t>
  </si>
  <si>
    <t>201</t>
  </si>
  <si>
    <t>一般公共服务支出</t>
  </si>
  <si>
    <t>20101</t>
  </si>
  <si>
    <t>人大事务</t>
  </si>
  <si>
    <t>2010199</t>
  </si>
  <si>
    <t>其他人大事务支出</t>
  </si>
  <si>
    <t>20103</t>
  </si>
  <si>
    <t>政府办公厅（室）及相关机构事务</t>
  </si>
  <si>
    <t>2010301</t>
  </si>
  <si>
    <t>行政运行</t>
  </si>
  <si>
    <t>2010399</t>
  </si>
  <si>
    <t>其他政府办公厅（室）及相关机构事务支出</t>
  </si>
  <si>
    <t>20105</t>
  </si>
  <si>
    <t>统计信息事务</t>
  </si>
  <si>
    <t>2010507</t>
  </si>
  <si>
    <t>专项普查活动</t>
  </si>
  <si>
    <t>2010599</t>
  </si>
  <si>
    <t>其他统计信息事务支出</t>
  </si>
  <si>
    <t>20106</t>
  </si>
  <si>
    <t>财政事务</t>
  </si>
  <si>
    <t>2010699</t>
  </si>
  <si>
    <t>其他财政事务支出</t>
  </si>
  <si>
    <t>20108</t>
  </si>
  <si>
    <t>审计事务</t>
  </si>
  <si>
    <t>2010804</t>
  </si>
  <si>
    <t>审计业务</t>
  </si>
  <si>
    <t>20111</t>
  </si>
  <si>
    <t>纪检监察事务</t>
  </si>
  <si>
    <t>2011199</t>
  </si>
  <si>
    <t>其他纪检监察事务支出</t>
  </si>
  <si>
    <t>20113</t>
  </si>
  <si>
    <t>商贸事务</t>
  </si>
  <si>
    <t>2011399</t>
  </si>
  <si>
    <t>其他商贸事务支出</t>
  </si>
  <si>
    <t>20129</t>
  </si>
  <si>
    <t>群众团体事务</t>
  </si>
  <si>
    <t>2012999</t>
  </si>
  <si>
    <t>其他群众团体事务支出</t>
  </si>
  <si>
    <t>20132</t>
  </si>
  <si>
    <t>组织事务</t>
  </si>
  <si>
    <t>2013299</t>
  </si>
  <si>
    <t>其他组织事务支出</t>
  </si>
  <si>
    <t>20133</t>
  </si>
  <si>
    <t>宣传事务</t>
  </si>
  <si>
    <t>2013304</t>
  </si>
  <si>
    <t>宣传管理</t>
  </si>
  <si>
    <t>2013399</t>
  </si>
  <si>
    <t>其他宣传事务支出</t>
  </si>
  <si>
    <t>20134</t>
  </si>
  <si>
    <t>统战事务</t>
  </si>
  <si>
    <t>2013499</t>
  </si>
  <si>
    <t>其他统战事务支出</t>
  </si>
  <si>
    <t>20136</t>
  </si>
  <si>
    <t>其他共产党事务支出</t>
  </si>
  <si>
    <t>2013650</t>
  </si>
  <si>
    <t>事业运行</t>
  </si>
  <si>
    <t>2013699</t>
  </si>
  <si>
    <t>20138</t>
  </si>
  <si>
    <t>市场监督管理事务</t>
  </si>
  <si>
    <t>2013899</t>
  </si>
  <si>
    <t>其他市场监督管理事务</t>
  </si>
  <si>
    <t>20140</t>
  </si>
  <si>
    <t>信访事务</t>
  </si>
  <si>
    <t>2014004</t>
  </si>
  <si>
    <t>信访业务</t>
  </si>
  <si>
    <t>205</t>
  </si>
  <si>
    <t>教育支出</t>
  </si>
  <si>
    <t>20501</t>
  </si>
  <si>
    <t>教育管理事务</t>
  </si>
  <si>
    <t>2050199</t>
  </si>
  <si>
    <t>其他教育管理事务支出</t>
  </si>
  <si>
    <t>206</t>
  </si>
  <si>
    <t>科学技术支出</t>
  </si>
  <si>
    <t>20607</t>
  </si>
  <si>
    <t>科学技术普及</t>
  </si>
  <si>
    <t>2060799</t>
  </si>
  <si>
    <t>其他科学技术普及支出</t>
  </si>
  <si>
    <t>207</t>
  </si>
  <si>
    <t>文化旅游体育与传媒支出</t>
  </si>
  <si>
    <t>20701</t>
  </si>
  <si>
    <t>文化和旅游</t>
  </si>
  <si>
    <t>2070109</t>
  </si>
  <si>
    <t>群众文化</t>
  </si>
  <si>
    <t>20703</t>
  </si>
  <si>
    <t>体育</t>
  </si>
  <si>
    <t>2070308</t>
  </si>
  <si>
    <t>群众体育</t>
  </si>
  <si>
    <t>208</t>
  </si>
  <si>
    <t>社会保障和就业支出</t>
  </si>
  <si>
    <t>20801</t>
  </si>
  <si>
    <t>人力资源和社会保障管理事务</t>
  </si>
  <si>
    <t>2080102</t>
  </si>
  <si>
    <t>一般行政管理事务</t>
  </si>
  <si>
    <t>2080199</t>
  </si>
  <si>
    <t>其他人力资源和社会保障管理事务支出</t>
  </si>
  <si>
    <t>20802</t>
  </si>
  <si>
    <t>民政管理事务</t>
  </si>
  <si>
    <t>2080208</t>
  </si>
  <si>
    <t>基层政权建设和社区治理</t>
  </si>
  <si>
    <t>2080299</t>
  </si>
  <si>
    <t>其他民政管理事务支出</t>
  </si>
  <si>
    <t>20805</t>
  </si>
  <si>
    <t>行政事业单位养老支出</t>
  </si>
  <si>
    <t>2080501</t>
  </si>
  <si>
    <t>行政单位离退休</t>
  </si>
  <si>
    <t>2080505</t>
  </si>
  <si>
    <t>机关事业单位基本养老保险缴费支出</t>
  </si>
  <si>
    <t>2080506</t>
  </si>
  <si>
    <t>机关事业单位职业年金缴费支出</t>
  </si>
  <si>
    <t>2080599</t>
  </si>
  <si>
    <t>其他行政事业单位养老支出</t>
  </si>
  <si>
    <t>20807</t>
  </si>
  <si>
    <t>就业补助</t>
  </si>
  <si>
    <t>2080704</t>
  </si>
  <si>
    <t>社会保险补贴</t>
  </si>
  <si>
    <t>2080713</t>
  </si>
  <si>
    <t>求职和创业补贴</t>
  </si>
  <si>
    <t>2080799</t>
  </si>
  <si>
    <t>其他就业补助支出</t>
  </si>
  <si>
    <t>20808</t>
  </si>
  <si>
    <t>抚恤</t>
  </si>
  <si>
    <t>2080803</t>
  </si>
  <si>
    <t>在乡复员、退伍军人生活补助</t>
  </si>
  <si>
    <t>2080899</t>
  </si>
  <si>
    <t>其他优抚支出</t>
  </si>
  <si>
    <t>20810</t>
  </si>
  <si>
    <t>社会福利</t>
  </si>
  <si>
    <t>2081001</t>
  </si>
  <si>
    <t>儿童福利</t>
  </si>
  <si>
    <t>2081006</t>
  </si>
  <si>
    <t>养老服务</t>
  </si>
  <si>
    <t>2081099</t>
  </si>
  <si>
    <t>其他社会福利支出</t>
  </si>
  <si>
    <t>20811</t>
  </si>
  <si>
    <t>残疾人事业</t>
  </si>
  <si>
    <t>2081104</t>
  </si>
  <si>
    <t>残疾人康复</t>
  </si>
  <si>
    <t>2081105</t>
  </si>
  <si>
    <t>残疾人就业</t>
  </si>
  <si>
    <t>2081106</t>
  </si>
  <si>
    <t>残疾人体育</t>
  </si>
  <si>
    <t>2081199</t>
  </si>
  <si>
    <t>其他残疾人事业支出</t>
  </si>
  <si>
    <t>20816</t>
  </si>
  <si>
    <t>红十字事业</t>
  </si>
  <si>
    <t>2081699</t>
  </si>
  <si>
    <t>其他红十字事业支出</t>
  </si>
  <si>
    <t>20825</t>
  </si>
  <si>
    <t>其他生活救助</t>
  </si>
  <si>
    <t>2082501</t>
  </si>
  <si>
    <t>其他城市生活救助</t>
  </si>
  <si>
    <t>2082502</t>
  </si>
  <si>
    <t>其他农村生活救助</t>
  </si>
  <si>
    <t>20828</t>
  </si>
  <si>
    <t>退役军人管理事务</t>
  </si>
  <si>
    <t>2082899</t>
  </si>
  <si>
    <t>其他退役军人事务管理支出</t>
  </si>
  <si>
    <t>210</t>
  </si>
  <si>
    <t>卫生健康支出</t>
  </si>
  <si>
    <t>21003</t>
  </si>
  <si>
    <t>基层医疗卫生机构</t>
  </si>
  <si>
    <t>2100399</t>
  </si>
  <si>
    <t>其他基层医疗卫生机构支出</t>
  </si>
  <si>
    <t>21004</t>
  </si>
  <si>
    <t>公共卫生</t>
  </si>
  <si>
    <t>2100499</t>
  </si>
  <si>
    <t>其他公共卫生支出</t>
  </si>
  <si>
    <t>21007</t>
  </si>
  <si>
    <t>计划生育事务</t>
  </si>
  <si>
    <t>2100717</t>
  </si>
  <si>
    <t>计划生育服务</t>
  </si>
  <si>
    <t>21011</t>
  </si>
  <si>
    <t>行政事业单位医疗</t>
  </si>
  <si>
    <t>2101101</t>
  </si>
  <si>
    <t>行政单位医疗</t>
  </si>
  <si>
    <t>2101102</t>
  </si>
  <si>
    <t>事业单位医疗</t>
  </si>
  <si>
    <t>21013</t>
  </si>
  <si>
    <t>医疗救助</t>
  </si>
  <si>
    <t>2101301</t>
  </si>
  <si>
    <t>城乡医疗救助</t>
  </si>
  <si>
    <t>2101399</t>
  </si>
  <si>
    <t>其他医疗救助支出</t>
  </si>
  <si>
    <t>211</t>
  </si>
  <si>
    <t>节能环保支出</t>
  </si>
  <si>
    <t>21101</t>
  </si>
  <si>
    <t>环境保护管理事务</t>
  </si>
  <si>
    <t>2110199</t>
  </si>
  <si>
    <t>其他环境保护管理事务支出</t>
  </si>
  <si>
    <t>21103</t>
  </si>
  <si>
    <t>污染防治</t>
  </si>
  <si>
    <t>2110302</t>
  </si>
  <si>
    <t>水体</t>
  </si>
  <si>
    <t>21104</t>
  </si>
  <si>
    <t>自然生态保护</t>
  </si>
  <si>
    <t>2110402</t>
  </si>
  <si>
    <t>农村环境保护</t>
  </si>
  <si>
    <t>21111</t>
  </si>
  <si>
    <t>污染减排</t>
  </si>
  <si>
    <t>2111103</t>
  </si>
  <si>
    <t>减排专项支出</t>
  </si>
  <si>
    <t>212</t>
  </si>
  <si>
    <t>城乡社区支出</t>
  </si>
  <si>
    <t>21201</t>
  </si>
  <si>
    <t>城乡社区管理事务</t>
  </si>
  <si>
    <t>2120101</t>
  </si>
  <si>
    <t>2120104</t>
  </si>
  <si>
    <t>城管执法</t>
  </si>
  <si>
    <t>2120199</t>
  </si>
  <si>
    <t>其他城乡社区管理事务支出</t>
  </si>
  <si>
    <t>21203</t>
  </si>
  <si>
    <t>城乡社区公共设施</t>
  </si>
  <si>
    <t>2120399</t>
  </si>
  <si>
    <t>其他城乡社区公共设施支出</t>
  </si>
  <si>
    <t>21205</t>
  </si>
  <si>
    <t>城乡社区环境卫生</t>
  </si>
  <si>
    <t>2120501</t>
  </si>
  <si>
    <t>213</t>
  </si>
  <si>
    <t>农林水支出</t>
  </si>
  <si>
    <t>21301</t>
  </si>
  <si>
    <t>农业农村</t>
  </si>
  <si>
    <t>2130104</t>
  </si>
  <si>
    <t>2130108</t>
  </si>
  <si>
    <t>病虫害控制</t>
  </si>
  <si>
    <t>2130109</t>
  </si>
  <si>
    <t>农产品质量安全</t>
  </si>
  <si>
    <t>2130122</t>
  </si>
  <si>
    <t>农业生产发展</t>
  </si>
  <si>
    <t>2130124</t>
  </si>
  <si>
    <t>农村合作经济</t>
  </si>
  <si>
    <t>2130135</t>
  </si>
  <si>
    <t>农业资源保护修复与利用</t>
  </si>
  <si>
    <t>2130153</t>
  </si>
  <si>
    <t>耕地建设与利用</t>
  </si>
  <si>
    <t>2130199</t>
  </si>
  <si>
    <t>其他农业农村支出</t>
  </si>
  <si>
    <t>21302</t>
  </si>
  <si>
    <t>林业和草原</t>
  </si>
  <si>
    <t>2130205</t>
  </si>
  <si>
    <t>森林资源培育</t>
  </si>
  <si>
    <t>2130207</t>
  </si>
  <si>
    <t>森林资源管理</t>
  </si>
  <si>
    <t>2130209</t>
  </si>
  <si>
    <t>森林生态效益补偿</t>
  </si>
  <si>
    <t>2130299</t>
  </si>
  <si>
    <t>其他林业和草原支出</t>
  </si>
  <si>
    <t>21303</t>
  </si>
  <si>
    <t>水利</t>
  </si>
  <si>
    <t>2130304</t>
  </si>
  <si>
    <t>水利行业业务管理</t>
  </si>
  <si>
    <t>2130314</t>
  </si>
  <si>
    <t>防汛</t>
  </si>
  <si>
    <t>2130316</t>
  </si>
  <si>
    <t>农村水利</t>
  </si>
  <si>
    <t>2130399</t>
  </si>
  <si>
    <t>其他水利支出</t>
  </si>
  <si>
    <t>21307</t>
  </si>
  <si>
    <t>农村综合改革</t>
  </si>
  <si>
    <t>2130701</t>
  </si>
  <si>
    <t>对村级公益事业建设的补助</t>
  </si>
  <si>
    <t>2130705</t>
  </si>
  <si>
    <t>对村民委员会和村党支部的补助</t>
  </si>
  <si>
    <t>214</t>
  </si>
  <si>
    <t>交通运输支出</t>
  </si>
  <si>
    <t>21401</t>
  </si>
  <si>
    <t>公路水路运输</t>
  </si>
  <si>
    <t>2140106</t>
  </si>
  <si>
    <t>公路养护</t>
  </si>
  <si>
    <t>215</t>
  </si>
  <si>
    <t>资源勘探工业信息等支出</t>
  </si>
  <si>
    <t>21505</t>
  </si>
  <si>
    <t>工业和信息产业监管</t>
  </si>
  <si>
    <t>2150517</t>
  </si>
  <si>
    <t>产业发展</t>
  </si>
  <si>
    <t>21508</t>
  </si>
  <si>
    <t>支持中小企业发展和管理支出</t>
  </si>
  <si>
    <t>2150899</t>
  </si>
  <si>
    <t>其他支持中小企业发展和管理支出</t>
  </si>
  <si>
    <t>216</t>
  </si>
  <si>
    <t>商业服务业等支出</t>
  </si>
  <si>
    <t>21699</t>
  </si>
  <si>
    <t>其他商业服务业等支出</t>
  </si>
  <si>
    <t>2169999</t>
  </si>
  <si>
    <t>221</t>
  </si>
  <si>
    <t>住房保障支出</t>
  </si>
  <si>
    <t>22102</t>
  </si>
  <si>
    <t>住房改革支出</t>
  </si>
  <si>
    <t>2210201</t>
  </si>
  <si>
    <t>住房公积金</t>
  </si>
  <si>
    <t>2210203</t>
  </si>
  <si>
    <t>购房补贴</t>
  </si>
  <si>
    <t>222</t>
  </si>
  <si>
    <t>粮油物资储备支出</t>
  </si>
  <si>
    <t>22204</t>
  </si>
  <si>
    <t>粮油储备</t>
  </si>
  <si>
    <t>2220401</t>
  </si>
  <si>
    <t>储备粮油补贴</t>
  </si>
  <si>
    <t>230</t>
  </si>
  <si>
    <t>转移性支出</t>
  </si>
  <si>
    <t>23002</t>
  </si>
  <si>
    <t>一般性转移支付</t>
  </si>
  <si>
    <t>2300248</t>
  </si>
  <si>
    <t>社会保障和就业共同财政事权转移支付支出</t>
  </si>
  <si>
    <t>一般公共预算支出合计</t>
  </si>
  <si>
    <t>调出资金</t>
  </si>
  <si>
    <t>补充预算稳定调节基金</t>
  </si>
  <si>
    <t>结转下年支出</t>
  </si>
  <si>
    <t>上解支出</t>
  </si>
  <si>
    <t>说    明</t>
  </si>
  <si>
    <t>机关工资福利支出</t>
  </si>
  <si>
    <t>反映机关和参照公务员法管理的事业单位（以下简称参公事业单位）开支的在职职工和编制空额内长期聘用人员的各类劳动报酬，以及为上述人员缴纳的各项社会保险费等</t>
  </si>
  <si>
    <t>其中：工资奖金津补贴</t>
  </si>
  <si>
    <t>反映机关和参公事业单位按规定发放的基本工资、津贴补贴、奖金</t>
  </si>
  <si>
    <t xml:space="preserve">     社会保障缴费</t>
  </si>
  <si>
    <t>反映机关和参公事业单位为职工缴纳的基本养老保险缴费、职工基本医疗保险缴费、公务员医疗补助缴费，以及失业、工伤、生育和其他社会保障缴费</t>
  </si>
  <si>
    <t xml:space="preserve">     住房公积金</t>
  </si>
  <si>
    <t>反映机关和参公事业单位按规定比例为职工缴纳的住房公积金</t>
  </si>
  <si>
    <t xml:space="preserve">     其他工资福利支出</t>
  </si>
  <si>
    <t>反映机关和参公事业单位其他工资福利支出</t>
  </si>
  <si>
    <t>机关商品和服务支出</t>
  </si>
  <si>
    <t>反映机关和参公事业单位购买商品和服务的支出</t>
  </si>
  <si>
    <t>其中：办公经费</t>
  </si>
  <si>
    <t>反映机关和参公事业单位的办公费、印刷费、手续费、水费、电费、邮电费、物业管理费、差旅费、租赁费、工会经费、福利费、其他交通费用等</t>
  </si>
  <si>
    <t xml:space="preserve">     会议费</t>
  </si>
  <si>
    <t>反映机关和参公事业单位在会议期间按规定开支的住宿费、伙食费、会议场地租金、交通费、文件印刷费、医药费等</t>
  </si>
  <si>
    <t xml:space="preserve">     培训费</t>
  </si>
  <si>
    <t>反映机关和参公事业单位除因公出国（境）培训费以外的各类培训支出</t>
  </si>
  <si>
    <t xml:space="preserve">     专用材料购置费</t>
  </si>
  <si>
    <t>反映机关和参公事业单位不纳入固定资产核算范围的专用材料费、被装购置费、专用燃料费</t>
  </si>
  <si>
    <t xml:space="preserve">     委托业务费</t>
  </si>
  <si>
    <t>反映机关和参公事业单位的咨询费、劳务费、委托业务费</t>
  </si>
  <si>
    <t xml:space="preserve">     公务接待费</t>
  </si>
  <si>
    <t>反映机关和参公事业单位按规定开支的各类公务接待（含外宾接待）费用</t>
  </si>
  <si>
    <t xml:space="preserve">     因公出国（境）费用</t>
  </si>
  <si>
    <t>反映机关和参公事业单位公务出国（境）的国际旅费、国外城市间交通费、住宿费、伙食费、培训费、公杂费等支出</t>
  </si>
  <si>
    <t xml:space="preserve">     公务用车运行维护费</t>
  </si>
  <si>
    <t>反映机关和参公事业单位按规定保留的公务用车燃料费、维修费、过桥过路费、保险费等支出</t>
  </si>
  <si>
    <t xml:space="preserve">     维修（护）费</t>
  </si>
  <si>
    <t>反映机关和参公事业单位日常开支的固定资产（不包括车船等交通工具）修理和维护费用，网络信息系统运行与维护费用，以及按规定提取的修购基金</t>
  </si>
  <si>
    <t xml:space="preserve">     其他商品和服务支出</t>
  </si>
  <si>
    <t>反映上述科目未包括的日常公用支出</t>
  </si>
  <si>
    <t>机关资本性支出（一）</t>
  </si>
  <si>
    <t>反映机关和参公事业单位资本性支出。切块由发展改革部门安排的基本建设支出中机关和参公事业单位资本性支出不在此科目反映</t>
  </si>
  <si>
    <t>其中：设备购置</t>
  </si>
  <si>
    <t>反映机关和参公事业单位用于办公设备购置、专用设备购置、信息网络及软件购置更新方面的支出</t>
  </si>
  <si>
    <t xml:space="preserve">     其他资本性支出</t>
  </si>
  <si>
    <t>反映机关和参公事业单位用于物资储备、文物和陈列品购置、无形资产购置和其他资本性支出</t>
  </si>
  <si>
    <t>对事业单位经常性补助</t>
  </si>
  <si>
    <t>反映对事业单位（不含参公事业单位）的经常性补助支出</t>
  </si>
  <si>
    <t>其中：工资福利支出</t>
  </si>
  <si>
    <t>反映对事业单位的工资福利补助支出</t>
  </si>
  <si>
    <t xml:space="preserve">     商品和服务支出</t>
  </si>
  <si>
    <t>反映对事业单位的商品和服务补助支出</t>
  </si>
  <si>
    <t>对事业单位资本性补助</t>
  </si>
  <si>
    <t>反映对事业单位（不含参公事业单位）的资本性补助支出</t>
  </si>
  <si>
    <t>其中：资本性支出（一）</t>
  </si>
  <si>
    <t>反映事业单位资本性支出。切块由发展改革部门安排的基本建设支出中的事业单位资本性支出不在此科目反映</t>
  </si>
  <si>
    <t>对个人和家庭的补助</t>
  </si>
  <si>
    <t>反映政府用于对个人和家庭的补助支出</t>
  </si>
  <si>
    <t>其中：离退休费</t>
  </si>
  <si>
    <t>反映离休费、退休费、退职（役）费</t>
  </si>
  <si>
    <t>基本支出合计</t>
  </si>
  <si>
    <t>注：按照财政部制定的《政府收支分类科目》，支出经济分类科目按“政府预算支出经济分类”和“部门预算支出经济分类”分设。“政府预算支出经济分类”主要用于政府预算的编制、执行和公开；“部门预算支出经济分类”主要用于部门预算的编制、执行和公开。据此，本表中的一般公共预算基本支出按“政府预算支出经济分类”编制。</t>
  </si>
  <si>
    <t>项  目</t>
  </si>
  <si>
    <t xml:space="preserve">  1.基金转移收入</t>
  </si>
  <si>
    <t xml:space="preserve">  2.上年结转收入</t>
  </si>
  <si>
    <t>政府性基金收入总计</t>
  </si>
  <si>
    <t>21208</t>
  </si>
  <si>
    <t>国有土地使用权出让收入安排的支出</t>
  </si>
  <si>
    <t>2120804</t>
  </si>
  <si>
    <t>农村基础设施建设支出</t>
  </si>
  <si>
    <t>2120816</t>
  </si>
  <si>
    <t>农业农村生态环境支出</t>
  </si>
  <si>
    <t>21372</t>
  </si>
  <si>
    <t>大中型水库移民后期扶持基金支出</t>
  </si>
  <si>
    <t>2137201</t>
  </si>
  <si>
    <t>移民补助</t>
  </si>
  <si>
    <t>229</t>
  </si>
  <si>
    <t>其他支出</t>
  </si>
  <si>
    <t>22960</t>
  </si>
  <si>
    <t>彩票公益金安排的支出</t>
  </si>
  <si>
    <t>2296002</t>
  </si>
  <si>
    <t>用于社会福利的彩票公益金支出</t>
  </si>
  <si>
    <t>政府性基金支出总计</t>
  </si>
  <si>
    <t>项       目</t>
  </si>
  <si>
    <t>执行数占调整后预算数的%</t>
  </si>
  <si>
    <t>国有资本经营收入</t>
  </si>
  <si>
    <t xml:space="preserve">     利润收入</t>
  </si>
  <si>
    <t>上年结余</t>
  </si>
  <si>
    <t>收入总计</t>
  </si>
  <si>
    <t>注：乡镇无国有资本经营收入，本表无数据</t>
  </si>
  <si>
    <t>国有资本经营预算支出</t>
  </si>
  <si>
    <t xml:space="preserve">    国有企业资本金注入</t>
  </si>
  <si>
    <t xml:space="preserve">      国有经济结构调整支出</t>
  </si>
  <si>
    <t>支出合计</t>
  </si>
  <si>
    <t>支出总计</t>
  </si>
  <si>
    <t>项 目</t>
  </si>
  <si>
    <t>社会保险基金收入</t>
  </si>
  <si>
    <t>其中：企业职工基本养老保险基金收入</t>
  </si>
  <si>
    <t>注：区级、乡镇不编制社会保险基金收支预算，故本表无数据</t>
  </si>
  <si>
    <t>社会保险基金支出</t>
  </si>
  <si>
    <t>其中：企业职工基本养老保险基金支出</t>
  </si>
  <si>
    <t>2024年对村级财政转移支付预算执行情况表</t>
  </si>
  <si>
    <t>序号</t>
  </si>
  <si>
    <t>村的名称</t>
  </si>
  <si>
    <t>双津村</t>
  </si>
  <si>
    <t>北双村</t>
  </si>
  <si>
    <t>盘西村</t>
  </si>
  <si>
    <t>协西村</t>
  </si>
  <si>
    <t>协兴村</t>
  </si>
  <si>
    <t>协北村</t>
  </si>
  <si>
    <t>新港村</t>
  </si>
  <si>
    <t>北闸村</t>
  </si>
  <si>
    <t>排衙村</t>
  </si>
  <si>
    <t>富民村</t>
  </si>
  <si>
    <t>团结村</t>
  </si>
  <si>
    <t>静南村</t>
  </si>
  <si>
    <t>合  计</t>
  </si>
  <si>
    <t>项目</t>
  </si>
  <si>
    <t>执行数占年初预算数的%</t>
  </si>
  <si>
    <t>因公出国（境）费</t>
  </si>
  <si>
    <t>公务接待费</t>
  </si>
  <si>
    <t>公务用车购置及运行费</t>
  </si>
  <si>
    <t>其中：公务用车购置费</t>
  </si>
  <si>
    <t xml:space="preserve">      公务用车运行费</t>
  </si>
  <si>
    <t>合计</t>
  </si>
  <si>
    <t>注：①2024年“三公”经费执行合计8.57万元，完成预算的43.26%。其中：公务用车运行费执行数为8.57万元，完成预算的43.26%。低于预算主要是因为车辆保养良好，运行成本降低。</t>
  </si>
  <si>
    <t xml:space="preserve">   </t>
  </si>
  <si>
    <t>备注：本乡镇无基本建设项目，故本表为空表。</t>
  </si>
  <si>
    <t>2024年政府收支执行情况的说明</t>
  </si>
  <si>
    <t>一、一般公共预算收支执行总体情况</t>
  </si>
  <si>
    <t>2024年收入执行数总计57124.76万元、支出执行数总计57124.76万元。与上年度相比，收入执行数总计减少19381.98万元，支出执行数总计减少19381.98万元。主要原因是：企业扶持和上级转移支付减少。</t>
  </si>
  <si>
    <t>二、一般公共预算收入执行具体情况</t>
  </si>
  <si>
    <t>2024年收入执行数合计45185.33万元，其中：一般性转移支付收入38318.53万元，专项转移支付收入6866.80万元。</t>
  </si>
  <si>
    <t>三、一般公共预算支出执行具体情况</t>
  </si>
  <si>
    <t>2024年支出执行数合计42980.48万元。其中：一般公共服务支出3700.54万元,教育支出28.04万元,科学技术支出4.83万元,文化旅游体育与传媒支出76.03万元,社会保障和就业支出16204.12万元,卫生健康支出625.57万元,节能环保支出2872.16万元,城乡社区支出3326.04万元,农林水支出10916.46万元,交通运输支出73.61万元，资源勘探工业信息等支出4528.20万元,商业服务业等支出2万元,自然资源海洋气象等支出0万元，住房保障支出558.71万元，粮油物资储备支出64.17万元，灾害防治及应急管理支出0万元。</t>
  </si>
  <si>
    <t>四、预算绩效管理工作开展情况</t>
  </si>
  <si>
    <t>港西镇申报专项资金项目绩效目标60个，涉及预算单位10个，金额44754.79万元，实现绩效目标100%申报的要求。实施本乡镇绩效跟踪项目60个，涉及预算单位10个，金额44754.79万元。完成本乡镇绩效评价项目60个，涉及预算单位10个，金额44754.79万元。实施预算评审项目1个，预算资金209.98万元，核减资金13.08万元，核减率6%。</t>
  </si>
  <si>
    <t>上年执行数</t>
  </si>
  <si>
    <t>本年预算数</t>
  </si>
  <si>
    <t>预算数占上年执行数%</t>
  </si>
  <si>
    <t>2010506</t>
  </si>
  <si>
    <t>统计管理</t>
  </si>
  <si>
    <t>2070113</t>
  </si>
  <si>
    <t>旅游宣传</t>
  </si>
  <si>
    <t>2080502</t>
  </si>
  <si>
    <t>事业单位离退休</t>
  </si>
  <si>
    <t>20899</t>
  </si>
  <si>
    <t>其他社会保障和就业支出</t>
  </si>
  <si>
    <t>2089999</t>
  </si>
  <si>
    <t xml:space="preserve">    利润收入</t>
  </si>
  <si>
    <t>2025年对村级财政转移支付预算表</t>
  </si>
  <si>
    <t>备注：本年“三公”经费共增加0辆公务车。</t>
  </si>
  <si>
    <t>2025年政府收支预算相关情况说明</t>
  </si>
  <si>
    <t>一、一般公共预算收支预算总体情况</t>
  </si>
  <si>
    <t>2025年收入预算总计48568.35万元、支出预算总计48568.35万元。与上年年初预算数相比，收入、支出总计各减少8556.41万元。主要原因是：一般性转移支付和专项转移支付减少。</t>
  </si>
  <si>
    <t>二、一般公共预算收入预算具体情况</t>
  </si>
  <si>
    <t>2025年收入预算合计38742.60万元，其中：一般性转移支付收入35000万元，专项转移支付收入3742.60万元。</t>
  </si>
  <si>
    <t>三、一般公共预算支出预算具体情况</t>
  </si>
  <si>
    <t>2025年支出预算合计48568.35万元。其中：一般公共服务支出3814.57万元,教育支出27.50万元,科学技术支出2884.40万元,文化旅游体育与传媒支出230.50万元,社会保障和就业支出12788.46万元,卫生健康支出500.08万元,节能环保支出1581.91万元,城乡社区支出6023.10万元,农林水支出8591.42万元,交通运输支出0万元，资源勘探工业信息等支出11467.19万元,商业服务业等支出0万元,自然资源海洋气象等支出0万元，住房保障支出633.31万元，粮油物资储备支出25.92万元，灾害防治及应急管理支出0万元。</t>
  </si>
  <si>
    <t>四、“三公”经费预算情况说明</t>
  </si>
  <si>
    <t>2025年港西镇行政单位（含参照公务员管理的事业单位）、事业单位和其他单位用财政拨款开支的“三公”经费预算合计21万元。比上年”三公”经费年初预算增加1.20万元，上升106%。其中因公出国（境）费增加10万元，公务用车购置及运行费预算减少8.80万元。</t>
  </si>
  <si>
    <t>因公出国（境）费预算10万元，主要安排机关及下属预算单位人员的国际合作交流、重大项目洽谈、境外培训研修等的国际旅费、国外城市间交通费、住宿费、伙食费、培训费、公杂费等支出。比上年年初预算增加10万元，主要是前些年度因疫情不适宜出国考察，故此费用没有安排预算。</t>
  </si>
  <si>
    <t>公务接待费预算0万元，主要安排会议、政策调研、专项检查以及团组接待交流等预算公务或开展业务所需住宿费、会场费、交通费、伙食费等支出。</t>
  </si>
  <si>
    <t>公务用车购置及运行费预算11万元（其中，公务用车购置费0万元，公务用车运行费11万元），主要安排编制内公务车辆的报废更新，以及用于安排市内因公出差、公务文件交换、日常工作开展等所需公务用车燃料费、维修费、过路过桥费、保险费等支出。比上年年初预算减少8.80万元，主要是响应上级过紧日子号召，进一步开源节流。</t>
  </si>
  <si>
    <t>五、预算绩效管理工作开展情况</t>
  </si>
  <si>
    <t>2025年，港西镇申报专项资金项目绩效目标78个，涉及预算单位8个，金额41092.83万元，实现绩效目标100%申报的要求。</t>
  </si>
</sst>
</file>

<file path=xl/styles.xml><?xml version="1.0" encoding="utf-8"?>
<styleSheet xmlns="http://schemas.openxmlformats.org/spreadsheetml/2006/main">
  <numFmts count="8">
    <numFmt numFmtId="176" formatCode="#,##0.00_ "/>
    <numFmt numFmtId="177" formatCode="#0.00%"/>
    <numFmt numFmtId="44" formatCode="_ &quot;￥&quot;* #,##0.00_ ;_ &quot;￥&quot;* \-#,##0.00_ ;_ &quot;￥&quot;* &quot;-&quot;??_ ;_ @_ "/>
    <numFmt numFmtId="178" formatCode="0.00_ "/>
    <numFmt numFmtId="41" formatCode="_ * #,##0_ ;_ * \-#,##0_ ;_ * &quot;-&quot;_ ;_ @_ "/>
    <numFmt numFmtId="43" formatCode="_ * #,##0.00_ ;_ * \-#,##0.00_ ;_ * &quot;-&quot;??_ ;_ @_ "/>
    <numFmt numFmtId="179" formatCode="0.00_);[Red]\(0.00\)"/>
    <numFmt numFmtId="42" formatCode="_ &quot;￥&quot;* #,##0_ ;_ &quot;￥&quot;* \-#,##0_ ;_ &quot;￥&quot;* &quot;-&quot;_ ;_ @_ "/>
  </numFmts>
  <fonts count="33">
    <font>
      <sz val="11"/>
      <color indexed="8"/>
      <name val="宋体"/>
      <charset val="1"/>
      <scheme val="minor"/>
    </font>
    <font>
      <b/>
      <sz val="15"/>
      <name val="SimSun"/>
      <charset val="134"/>
    </font>
    <font>
      <b/>
      <sz val="12"/>
      <name val="SimSun"/>
      <charset val="134"/>
    </font>
    <font>
      <sz val="12"/>
      <name val="SimSun"/>
      <charset val="134"/>
    </font>
    <font>
      <b/>
      <sz val="17"/>
      <name val="阿里巴巴普惠体 M"/>
      <charset val="134"/>
    </font>
    <font>
      <sz val="9"/>
      <name val="阿里巴巴普惠体 M"/>
      <charset val="134"/>
    </font>
    <font>
      <b/>
      <sz val="9"/>
      <name val="阿里巴巴普惠体 M"/>
      <charset val="134"/>
    </font>
    <font>
      <sz val="12"/>
      <name val="宋体"/>
      <charset val="134"/>
    </font>
    <font>
      <sz val="9"/>
      <name val="宋体"/>
      <charset val="134"/>
    </font>
    <font>
      <sz val="9"/>
      <name val="SimSun"/>
      <charset val="134"/>
    </font>
    <font>
      <sz val="9"/>
      <color indexed="8"/>
      <name val="宋体"/>
      <charset val="1"/>
      <scheme val="minor"/>
    </font>
    <font>
      <sz val="10"/>
      <name val="阿里巴巴普惠体 M"/>
      <charset val="134"/>
    </font>
    <font>
      <sz val="14"/>
      <name val="阿里巴巴普惠体 M"/>
      <charset val="134"/>
    </font>
    <font>
      <sz val="11"/>
      <color theme="1"/>
      <name val="宋体"/>
      <charset val="0"/>
      <scheme val="minor"/>
    </font>
    <font>
      <sz val="11"/>
      <color rgb="FFFA7D00"/>
      <name val="宋体"/>
      <charset val="0"/>
      <scheme val="minor"/>
    </font>
    <font>
      <b/>
      <sz val="15"/>
      <color theme="3"/>
      <name val="宋体"/>
      <charset val="134"/>
      <scheme val="minor"/>
    </font>
    <font>
      <sz val="11"/>
      <color theme="0"/>
      <name val="宋体"/>
      <charset val="0"/>
      <scheme val="minor"/>
    </font>
    <font>
      <sz val="11"/>
      <color theme="1"/>
      <name val="宋体"/>
      <charset val="134"/>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sz val="11"/>
      <color rgb="FF9C6500"/>
      <name val="宋体"/>
      <charset val="0"/>
      <scheme val="minor"/>
    </font>
    <font>
      <b/>
      <sz val="11"/>
      <color rgb="FF3F3F3F"/>
      <name val="宋体"/>
      <charset val="0"/>
      <scheme val="minor"/>
    </font>
    <font>
      <sz val="11"/>
      <color rgb="FF006100"/>
      <name val="宋体"/>
      <charset val="0"/>
      <scheme val="minor"/>
    </font>
    <font>
      <sz val="11"/>
      <color rgb="FF9C0006"/>
      <name val="宋体"/>
      <charset val="0"/>
      <scheme val="minor"/>
    </font>
    <font>
      <b/>
      <sz val="13"/>
      <color theme="3"/>
      <name val="宋体"/>
      <charset val="134"/>
      <scheme val="minor"/>
    </font>
    <font>
      <i/>
      <sz val="11"/>
      <color rgb="FF7F7F7F"/>
      <name val="宋体"/>
      <charset val="0"/>
      <scheme val="minor"/>
    </font>
    <font>
      <b/>
      <sz val="11"/>
      <color rgb="FFFA7D00"/>
      <name val="宋体"/>
      <charset val="0"/>
      <scheme val="minor"/>
    </font>
    <font>
      <b/>
      <sz val="11"/>
      <color rgb="FFFFFFFF"/>
      <name val="宋体"/>
      <charset val="0"/>
      <scheme val="minor"/>
    </font>
    <font>
      <sz val="11"/>
      <color rgb="FF3F3F76"/>
      <name val="宋体"/>
      <charset val="0"/>
      <scheme val="minor"/>
    </font>
    <font>
      <b/>
      <sz val="11"/>
      <color theme="1"/>
      <name val="宋体"/>
      <charset val="0"/>
      <scheme val="minor"/>
    </font>
    <font>
      <b/>
      <sz val="18"/>
      <color theme="3"/>
      <name val="宋体"/>
      <charset val="134"/>
      <scheme val="minor"/>
    </font>
  </fonts>
  <fills count="34">
    <fill>
      <patternFill patternType="none"/>
    </fill>
    <fill>
      <patternFill patternType="gray125"/>
    </fill>
    <fill>
      <patternFill patternType="solid">
        <fgColor theme="0"/>
        <bgColor indexed="64"/>
      </patternFill>
    </fill>
    <fill>
      <patternFill patternType="solid">
        <fgColor theme="4" tint="0.599993896298105"/>
        <bgColor indexed="64"/>
      </patternFill>
    </fill>
    <fill>
      <patternFill patternType="solid">
        <fgColor theme="9"/>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6"/>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rgb="FFFFEB9C"/>
        <bgColor indexed="64"/>
      </patternFill>
    </fill>
    <fill>
      <patternFill patternType="solid">
        <fgColor theme="5" tint="0.799981688894314"/>
        <bgColor indexed="64"/>
      </patternFill>
    </fill>
    <fill>
      <patternFill patternType="solid">
        <fgColor rgb="FFF2F2F2"/>
        <bgColor indexed="64"/>
      </patternFill>
    </fill>
    <fill>
      <patternFill patternType="solid">
        <fgColor rgb="FFC6EFCE"/>
        <bgColor indexed="64"/>
      </patternFill>
    </fill>
    <fill>
      <patternFill patternType="solid">
        <fgColor rgb="FFFFC7CE"/>
        <bgColor indexed="64"/>
      </patternFill>
    </fill>
    <fill>
      <patternFill patternType="solid">
        <fgColor theme="8" tint="0.799981688894314"/>
        <bgColor indexed="64"/>
      </patternFill>
    </fill>
    <fill>
      <patternFill patternType="solid">
        <fgColor theme="4"/>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rgb="FFA5A5A5"/>
        <bgColor indexed="64"/>
      </patternFill>
    </fill>
    <fill>
      <patternFill patternType="solid">
        <fgColor theme="9" tint="0.599993896298105"/>
        <bgColor indexed="64"/>
      </patternFill>
    </fill>
    <fill>
      <patternFill patternType="solid">
        <fgColor theme="4" tint="0.799981688894314"/>
        <bgColor indexed="64"/>
      </patternFill>
    </fill>
    <fill>
      <patternFill patternType="solid">
        <fgColor theme="8"/>
        <bgColor indexed="64"/>
      </patternFill>
    </fill>
    <fill>
      <patternFill patternType="solid">
        <fgColor rgb="FFFFCC99"/>
        <bgColor indexed="64"/>
      </patternFill>
    </fill>
    <fill>
      <patternFill patternType="solid">
        <fgColor theme="7"/>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5"/>
        <bgColor indexed="64"/>
      </patternFill>
    </fill>
    <fill>
      <patternFill patternType="solid">
        <fgColor theme="9" tint="0.399975585192419"/>
        <bgColor indexed="64"/>
      </patternFill>
    </fill>
  </fills>
  <borders count="11">
    <border>
      <left/>
      <right/>
      <top/>
      <bottom/>
      <diagonal/>
    </border>
    <border>
      <left style="thin">
        <color rgb="FFC0C0C0"/>
      </left>
      <right style="thin">
        <color rgb="FFC0C0C0"/>
      </right>
      <top style="thin">
        <color rgb="FFC0C0C0"/>
      </top>
      <bottom style="thin">
        <color rgb="FFC0C0C0"/>
      </bottom>
      <diagonal/>
    </border>
    <border>
      <left style="thin">
        <color rgb="FF000000"/>
      </left>
      <right style="thin">
        <color rgb="FF000000"/>
      </right>
      <top style="thin">
        <color rgb="FF000000"/>
      </top>
      <bottom style="thin">
        <color rgb="FF000000"/>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0" fontId="16" fillId="33" borderId="0" applyNumberFormat="0" applyBorder="0" applyAlignment="0" applyProtection="0">
      <alignment vertical="center"/>
    </xf>
    <xf numFmtId="0" fontId="13" fillId="31" borderId="0" applyNumberFormat="0" applyBorder="0" applyAlignment="0" applyProtection="0">
      <alignment vertical="center"/>
    </xf>
    <xf numFmtId="0" fontId="16" fillId="28" borderId="0" applyNumberFormat="0" applyBorder="0" applyAlignment="0" applyProtection="0">
      <alignment vertical="center"/>
    </xf>
    <xf numFmtId="0" fontId="30" fillId="27" borderId="8" applyNumberFormat="0" applyAlignment="0" applyProtection="0">
      <alignment vertical="center"/>
    </xf>
    <xf numFmtId="0" fontId="13" fillId="13" borderId="0" applyNumberFormat="0" applyBorder="0" applyAlignment="0" applyProtection="0">
      <alignment vertical="center"/>
    </xf>
    <xf numFmtId="0" fontId="13" fillId="29" borderId="0" applyNumberFormat="0" applyBorder="0" applyAlignment="0" applyProtection="0">
      <alignment vertical="center"/>
    </xf>
    <xf numFmtId="44" fontId="17" fillId="0" borderId="0" applyFont="0" applyFill="0" applyBorder="0" applyAlignment="0" applyProtection="0">
      <alignment vertical="center"/>
    </xf>
    <xf numFmtId="0" fontId="16" fillId="7" borderId="0" applyNumberFormat="0" applyBorder="0" applyAlignment="0" applyProtection="0">
      <alignment vertical="center"/>
    </xf>
    <xf numFmtId="9" fontId="17" fillId="0" borderId="0" applyFont="0" applyFill="0" applyBorder="0" applyAlignment="0" applyProtection="0">
      <alignment vertical="center"/>
    </xf>
    <xf numFmtId="0" fontId="16" fillId="22" borderId="0" applyNumberFormat="0" applyBorder="0" applyAlignment="0" applyProtection="0">
      <alignment vertical="center"/>
    </xf>
    <xf numFmtId="0" fontId="16" fillId="5" borderId="0" applyNumberFormat="0" applyBorder="0" applyAlignment="0" applyProtection="0">
      <alignment vertical="center"/>
    </xf>
    <xf numFmtId="0" fontId="16" fillId="32" borderId="0" applyNumberFormat="0" applyBorder="0" applyAlignment="0" applyProtection="0">
      <alignment vertical="center"/>
    </xf>
    <xf numFmtId="0" fontId="16" fillId="21" borderId="0" applyNumberFormat="0" applyBorder="0" applyAlignment="0" applyProtection="0">
      <alignment vertical="center"/>
    </xf>
    <xf numFmtId="0" fontId="16" fillId="12" borderId="0" applyNumberFormat="0" applyBorder="0" applyAlignment="0" applyProtection="0">
      <alignment vertical="center"/>
    </xf>
    <xf numFmtId="0" fontId="28" fillId="16" borderId="8" applyNumberFormat="0" applyAlignment="0" applyProtection="0">
      <alignment vertical="center"/>
    </xf>
    <xf numFmtId="0" fontId="16" fillId="20" borderId="0" applyNumberFormat="0" applyBorder="0" applyAlignment="0" applyProtection="0">
      <alignment vertical="center"/>
    </xf>
    <xf numFmtId="0" fontId="22" fillId="14" borderId="0" applyNumberFormat="0" applyBorder="0" applyAlignment="0" applyProtection="0">
      <alignment vertical="center"/>
    </xf>
    <xf numFmtId="0" fontId="13" fillId="19" borderId="0" applyNumberFormat="0" applyBorder="0" applyAlignment="0" applyProtection="0">
      <alignment vertical="center"/>
    </xf>
    <xf numFmtId="0" fontId="24" fillId="17" borderId="0" applyNumberFormat="0" applyBorder="0" applyAlignment="0" applyProtection="0">
      <alignment vertical="center"/>
    </xf>
    <xf numFmtId="0" fontId="13" fillId="25" borderId="0" applyNumberFormat="0" applyBorder="0" applyAlignment="0" applyProtection="0">
      <alignment vertical="center"/>
    </xf>
    <xf numFmtId="0" fontId="31" fillId="0" borderId="10" applyNumberFormat="0" applyFill="0" applyAlignment="0" applyProtection="0">
      <alignment vertical="center"/>
    </xf>
    <xf numFmtId="0" fontId="25" fillId="18" borderId="0" applyNumberFormat="0" applyBorder="0" applyAlignment="0" applyProtection="0">
      <alignment vertical="center"/>
    </xf>
    <xf numFmtId="0" fontId="29" fillId="23" borderId="9" applyNumberFormat="0" applyAlignment="0" applyProtection="0">
      <alignment vertical="center"/>
    </xf>
    <xf numFmtId="0" fontId="23" fillId="16" borderId="7" applyNumberFormat="0" applyAlignment="0" applyProtection="0">
      <alignment vertical="center"/>
    </xf>
    <xf numFmtId="0" fontId="15" fillId="0" borderId="4" applyNumberFormat="0" applyFill="0" applyAlignment="0" applyProtection="0">
      <alignment vertical="center"/>
    </xf>
    <xf numFmtId="0" fontId="27" fillId="0" borderId="0" applyNumberFormat="0" applyFill="0" applyBorder="0" applyAlignment="0" applyProtection="0">
      <alignment vertical="center"/>
    </xf>
    <xf numFmtId="0" fontId="13" fillId="15" borderId="0" applyNumberFormat="0" applyBorder="0" applyAlignment="0" applyProtection="0">
      <alignment vertical="center"/>
    </xf>
    <xf numFmtId="0" fontId="20" fillId="0" borderId="0" applyNumberFormat="0" applyFill="0" applyBorder="0" applyAlignment="0" applyProtection="0">
      <alignment vertical="center"/>
    </xf>
    <xf numFmtId="42" fontId="17" fillId="0" borderId="0" applyFont="0" applyFill="0" applyBorder="0" applyAlignment="0" applyProtection="0">
      <alignment vertical="center"/>
    </xf>
    <xf numFmtId="0" fontId="13" fillId="11" borderId="0" applyNumberFormat="0" applyBorder="0" applyAlignment="0" applyProtection="0">
      <alignment vertical="center"/>
    </xf>
    <xf numFmtId="43" fontId="17" fillId="0" borderId="0" applyFont="0" applyFill="0" applyBorder="0" applyAlignment="0" applyProtection="0">
      <alignment vertical="center"/>
    </xf>
    <xf numFmtId="0" fontId="19"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13" fillId="8" borderId="0" applyNumberFormat="0" applyBorder="0" applyAlignment="0" applyProtection="0">
      <alignment vertical="center"/>
    </xf>
    <xf numFmtId="0" fontId="21" fillId="0" borderId="0" applyNumberFormat="0" applyFill="0" applyBorder="0" applyAlignment="0" applyProtection="0">
      <alignment vertical="center"/>
    </xf>
    <xf numFmtId="0" fontId="16" fillId="9" borderId="0" applyNumberFormat="0" applyBorder="0" applyAlignment="0" applyProtection="0">
      <alignment vertical="center"/>
    </xf>
    <xf numFmtId="0" fontId="17" fillId="10" borderId="5" applyNumberFormat="0" applyFont="0" applyAlignment="0" applyProtection="0">
      <alignment vertical="center"/>
    </xf>
    <xf numFmtId="0" fontId="13" fillId="6" borderId="0" applyNumberFormat="0" applyBorder="0" applyAlignment="0" applyProtection="0">
      <alignment vertical="center"/>
    </xf>
    <xf numFmtId="0" fontId="16" fillId="26" borderId="0" applyNumberFormat="0" applyBorder="0" applyAlignment="0" applyProtection="0">
      <alignment vertical="center"/>
    </xf>
    <xf numFmtId="0" fontId="13" fillId="24" borderId="0" applyNumberFormat="0" applyBorder="0" applyAlignment="0" applyProtection="0">
      <alignment vertical="center"/>
    </xf>
    <xf numFmtId="0" fontId="18" fillId="0" borderId="0" applyNumberFormat="0" applyFill="0" applyBorder="0" applyAlignment="0" applyProtection="0">
      <alignment vertical="center"/>
    </xf>
    <xf numFmtId="41" fontId="17" fillId="0" borderId="0" applyFont="0" applyFill="0" applyBorder="0" applyAlignment="0" applyProtection="0">
      <alignment vertical="center"/>
    </xf>
    <xf numFmtId="0" fontId="26" fillId="0" borderId="4" applyNumberFormat="0" applyFill="0" applyAlignment="0" applyProtection="0">
      <alignment vertical="center"/>
    </xf>
    <xf numFmtId="0" fontId="13" fillId="30" borderId="0" applyNumberFormat="0" applyBorder="0" applyAlignment="0" applyProtection="0">
      <alignment vertical="center"/>
    </xf>
    <xf numFmtId="0" fontId="20" fillId="0" borderId="6" applyNumberFormat="0" applyFill="0" applyAlignment="0" applyProtection="0">
      <alignment vertical="center"/>
    </xf>
    <xf numFmtId="0" fontId="16" fillId="4" borderId="0" applyNumberFormat="0" applyBorder="0" applyAlignment="0" applyProtection="0">
      <alignment vertical="center"/>
    </xf>
    <xf numFmtId="0" fontId="13" fillId="3" borderId="0" applyNumberFormat="0" applyBorder="0" applyAlignment="0" applyProtection="0">
      <alignment vertical="center"/>
    </xf>
    <xf numFmtId="0" fontId="14" fillId="0" borderId="3" applyNumberFormat="0" applyFill="0" applyAlignment="0" applyProtection="0">
      <alignment vertical="center"/>
    </xf>
  </cellStyleXfs>
  <cellXfs count="56">
    <xf numFmtId="0" fontId="0" fillId="0" borderId="0" xfId="0">
      <alignment vertical="center"/>
    </xf>
    <xf numFmtId="0" fontId="1" fillId="0" borderId="0" xfId="0" applyFont="1" applyBorder="1" applyAlignment="1">
      <alignment horizontal="center" vertical="center" wrapText="1"/>
    </xf>
    <xf numFmtId="0" fontId="2" fillId="0" borderId="1" xfId="0" applyFont="1" applyBorder="1" applyAlignment="1">
      <alignment vertical="center" wrapText="1"/>
    </xf>
    <xf numFmtId="0" fontId="3" fillId="0" borderId="1" xfId="0" applyFont="1" applyBorder="1" applyAlignment="1">
      <alignment vertical="center" wrapText="1"/>
    </xf>
    <xf numFmtId="0" fontId="4" fillId="0" borderId="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0" xfId="0" applyFont="1" applyBorder="1" applyAlignment="1">
      <alignment vertical="center" wrapText="1"/>
    </xf>
    <xf numFmtId="0" fontId="5" fillId="0" borderId="0" xfId="0" applyFont="1" applyBorder="1" applyAlignment="1">
      <alignment horizontal="right" vertical="center" wrapText="1"/>
    </xf>
    <xf numFmtId="0" fontId="6" fillId="0" borderId="2" xfId="0" applyFont="1" applyBorder="1" applyAlignment="1">
      <alignment horizontal="center" vertical="center" wrapText="1"/>
    </xf>
    <xf numFmtId="0" fontId="5" fillId="0" borderId="2" xfId="0" applyFont="1" applyBorder="1" applyAlignment="1">
      <alignment horizontal="center" vertical="center" wrapText="1"/>
    </xf>
    <xf numFmtId="0" fontId="5" fillId="0" borderId="2" xfId="0" applyFont="1" applyBorder="1" applyAlignment="1">
      <alignment vertical="center" wrapText="1"/>
    </xf>
    <xf numFmtId="4" fontId="5" fillId="0" borderId="2" xfId="0" applyNumberFormat="1" applyFont="1" applyBorder="1" applyAlignment="1">
      <alignment horizontal="right" vertical="center" wrapText="1"/>
    </xf>
    <xf numFmtId="177" fontId="5" fillId="0" borderId="2" xfId="0" applyNumberFormat="1" applyFont="1" applyBorder="1" applyAlignment="1">
      <alignment horizontal="right" vertical="center" wrapText="1"/>
    </xf>
    <xf numFmtId="4" fontId="7" fillId="0" borderId="2" xfId="0" applyNumberFormat="1" applyFont="1" applyBorder="1" applyAlignment="1">
      <alignment horizontal="center" vertical="center" wrapText="1"/>
    </xf>
    <xf numFmtId="4" fontId="8" fillId="0" borderId="2" xfId="0" applyNumberFormat="1" applyFont="1" applyBorder="1" applyAlignment="1">
      <alignment horizontal="right" vertical="center" wrapText="1"/>
    </xf>
    <xf numFmtId="4" fontId="5" fillId="0" borderId="2" xfId="0" applyNumberFormat="1" applyFont="1" applyBorder="1" applyAlignment="1">
      <alignment vertical="center" wrapText="1"/>
    </xf>
    <xf numFmtId="0" fontId="9" fillId="0" borderId="0" xfId="0" applyFont="1" applyBorder="1" applyAlignment="1">
      <alignment vertical="center" wrapText="1"/>
    </xf>
    <xf numFmtId="0" fontId="5" fillId="0" borderId="2" xfId="0" applyFont="1" applyBorder="1" applyAlignment="1">
      <alignment horizontal="left" vertical="center" wrapText="1"/>
    </xf>
    <xf numFmtId="0" fontId="6" fillId="0" borderId="2" xfId="0" applyFont="1" applyBorder="1" applyAlignment="1">
      <alignment horizontal="left" vertical="center" wrapText="1"/>
    </xf>
    <xf numFmtId="4" fontId="6" fillId="0" borderId="2" xfId="0" applyNumberFormat="1" applyFont="1" applyBorder="1" applyAlignment="1">
      <alignment horizontal="right" vertical="center" wrapText="1"/>
    </xf>
    <xf numFmtId="177" fontId="6" fillId="0" borderId="2" xfId="0" applyNumberFormat="1" applyFont="1" applyBorder="1" applyAlignment="1">
      <alignment horizontal="right" vertical="center" wrapText="1"/>
    </xf>
    <xf numFmtId="178" fontId="0" fillId="0" borderId="0" xfId="0" applyNumberFormat="1">
      <alignment vertical="center"/>
    </xf>
    <xf numFmtId="178" fontId="5" fillId="0" borderId="0" xfId="0" applyNumberFormat="1" applyFont="1" applyBorder="1" applyAlignment="1">
      <alignment horizontal="right" vertical="center" wrapText="1"/>
    </xf>
    <xf numFmtId="178" fontId="6" fillId="0" borderId="2" xfId="0" applyNumberFormat="1" applyFont="1" applyBorder="1" applyAlignment="1">
      <alignment horizontal="center" vertical="center" wrapText="1"/>
    </xf>
    <xf numFmtId="178" fontId="5" fillId="0" borderId="2" xfId="0" applyNumberFormat="1" applyFont="1" applyBorder="1" applyAlignment="1">
      <alignment vertical="center" wrapText="1"/>
    </xf>
    <xf numFmtId="4" fontId="5" fillId="0" borderId="2" xfId="0" applyNumberFormat="1" applyFont="1" applyBorder="1" applyAlignment="1">
      <alignment horizontal="left" vertical="center" wrapText="1"/>
    </xf>
    <xf numFmtId="179" fontId="0" fillId="0" borderId="0" xfId="0" applyNumberFormat="1">
      <alignment vertical="center"/>
    </xf>
    <xf numFmtId="179" fontId="5" fillId="0" borderId="0" xfId="0" applyNumberFormat="1" applyFont="1" applyBorder="1" applyAlignment="1">
      <alignment vertical="center" wrapText="1"/>
    </xf>
    <xf numFmtId="179" fontId="6" fillId="0" borderId="2" xfId="0" applyNumberFormat="1" applyFont="1" applyBorder="1" applyAlignment="1">
      <alignment horizontal="center" vertical="center" wrapText="1"/>
    </xf>
    <xf numFmtId="179" fontId="5" fillId="0" borderId="2" xfId="0" applyNumberFormat="1" applyFont="1" applyBorder="1" applyAlignment="1">
      <alignment horizontal="right" vertical="center" wrapText="1"/>
    </xf>
    <xf numFmtId="0" fontId="10" fillId="0" borderId="2" xfId="0" applyFont="1" applyBorder="1">
      <alignment vertical="center"/>
    </xf>
    <xf numFmtId="179" fontId="10" fillId="0" borderId="2" xfId="0" applyNumberFormat="1" applyFont="1" applyBorder="1">
      <alignment vertical="center"/>
    </xf>
    <xf numFmtId="179" fontId="6" fillId="0" borderId="2" xfId="0" applyNumberFormat="1" applyFont="1" applyBorder="1" applyAlignment="1">
      <alignment horizontal="right" vertical="center" wrapText="1"/>
    </xf>
    <xf numFmtId="178" fontId="5" fillId="0" borderId="0" xfId="0" applyNumberFormat="1" applyFont="1" applyBorder="1" applyAlignment="1">
      <alignment vertical="center" wrapText="1"/>
    </xf>
    <xf numFmtId="0" fontId="6" fillId="0" borderId="2" xfId="0" applyFont="1" applyBorder="1" applyAlignment="1">
      <alignment vertical="center" wrapText="1"/>
    </xf>
    <xf numFmtId="0" fontId="0" fillId="2" borderId="0" xfId="0" applyFill="1">
      <alignment vertical="center"/>
    </xf>
    <xf numFmtId="179" fontId="0" fillId="2" borderId="0" xfId="0" applyNumberFormat="1" applyFill="1">
      <alignment vertical="center"/>
    </xf>
    <xf numFmtId="0" fontId="4" fillId="2" borderId="0" xfId="0" applyFont="1" applyFill="1" applyBorder="1" applyAlignment="1">
      <alignment horizontal="center" vertical="center" wrapText="1"/>
    </xf>
    <xf numFmtId="0" fontId="5" fillId="2" borderId="0" xfId="0" applyFont="1" applyFill="1" applyBorder="1" applyAlignment="1">
      <alignment vertical="center" wrapText="1"/>
    </xf>
    <xf numFmtId="179" fontId="5" fillId="2" borderId="0" xfId="0" applyNumberFormat="1" applyFont="1" applyFill="1" applyBorder="1" applyAlignment="1">
      <alignment vertical="center" wrapText="1"/>
    </xf>
    <xf numFmtId="0" fontId="6" fillId="2" borderId="2" xfId="0" applyFont="1" applyFill="1" applyBorder="1" applyAlignment="1">
      <alignment horizontal="center" vertical="center" wrapText="1"/>
    </xf>
    <xf numFmtId="179" fontId="6" fillId="2" borderId="2" xfId="0" applyNumberFormat="1" applyFont="1" applyFill="1" applyBorder="1" applyAlignment="1">
      <alignment horizontal="center" vertical="center" wrapText="1"/>
    </xf>
    <xf numFmtId="0" fontId="5" fillId="2" borderId="2" xfId="0" applyFont="1" applyFill="1" applyBorder="1" applyAlignment="1">
      <alignment horizontal="left" vertical="center" wrapText="1"/>
    </xf>
    <xf numFmtId="4" fontId="5" fillId="2" borderId="2" xfId="0" applyNumberFormat="1" applyFont="1" applyFill="1" applyBorder="1" applyAlignment="1">
      <alignment horizontal="right" vertical="center" wrapText="1"/>
    </xf>
    <xf numFmtId="179" fontId="5" fillId="2" borderId="2" xfId="0" applyNumberFormat="1" applyFont="1" applyFill="1" applyBorder="1" applyAlignment="1">
      <alignment horizontal="right" vertical="center" wrapText="1"/>
    </xf>
    <xf numFmtId="0" fontId="5" fillId="2" borderId="0" xfId="0" applyFont="1" applyFill="1" applyBorder="1" applyAlignment="1">
      <alignment horizontal="right" vertical="center" wrapText="1"/>
    </xf>
    <xf numFmtId="177" fontId="5" fillId="2" borderId="2" xfId="0" applyNumberFormat="1" applyFont="1" applyFill="1" applyBorder="1" applyAlignment="1">
      <alignment horizontal="right" vertical="center" wrapText="1"/>
    </xf>
    <xf numFmtId="0" fontId="6" fillId="2" borderId="2" xfId="0" applyFont="1" applyFill="1" applyBorder="1" applyAlignment="1">
      <alignment horizontal="left" vertical="center" wrapText="1"/>
    </xf>
    <xf numFmtId="4" fontId="6" fillId="2" borderId="2" xfId="0" applyNumberFormat="1" applyFont="1" applyFill="1" applyBorder="1" applyAlignment="1">
      <alignment horizontal="right" vertical="center" wrapText="1"/>
    </xf>
    <xf numFmtId="179" fontId="6" fillId="2" borderId="2" xfId="0" applyNumberFormat="1" applyFont="1" applyFill="1" applyBorder="1" applyAlignment="1">
      <alignment horizontal="right" vertical="center" wrapText="1"/>
    </xf>
    <xf numFmtId="177" fontId="6" fillId="2" borderId="2" xfId="0" applyNumberFormat="1" applyFont="1" applyFill="1" applyBorder="1" applyAlignment="1">
      <alignment horizontal="right" vertical="center" wrapText="1"/>
    </xf>
    <xf numFmtId="176" fontId="5" fillId="0" borderId="2" xfId="0" applyNumberFormat="1" applyFont="1" applyBorder="1" applyAlignment="1">
      <alignment vertical="center" wrapText="1"/>
    </xf>
    <xf numFmtId="179" fontId="5" fillId="0" borderId="2" xfId="0" applyNumberFormat="1" applyFont="1" applyBorder="1" applyAlignment="1">
      <alignment vertical="center" wrapText="1"/>
    </xf>
    <xf numFmtId="176" fontId="0" fillId="0" borderId="0" xfId="0" applyNumberFormat="1">
      <alignment vertical="center"/>
    </xf>
    <xf numFmtId="0" fontId="11" fillId="0" borderId="0" xfId="0" applyFont="1" applyBorder="1" applyAlignment="1">
      <alignment vertical="center" wrapText="1"/>
    </xf>
    <xf numFmtId="0" fontId="12" fillId="0" borderId="0" xfId="0" applyFont="1" applyBorder="1" applyAlignment="1">
      <alignment horizontal="center" vertical="center" wrapText="1"/>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1" Type="http://schemas.openxmlformats.org/officeDocument/2006/relationships/sharedStrings" Target="sharedStrings.xml"/><Relationship Id="rId30" Type="http://schemas.openxmlformats.org/officeDocument/2006/relationships/styles" Target="styles.xml"/><Relationship Id="rId3" Type="http://schemas.openxmlformats.org/officeDocument/2006/relationships/worksheet" Target="worksheets/sheet3.xml"/><Relationship Id="rId29" Type="http://schemas.openxmlformats.org/officeDocument/2006/relationships/theme" Target="theme/theme1.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1"/>
  <sheetViews>
    <sheetView workbookViewId="0">
      <selection activeCell="B22" sqref="B22"/>
    </sheetView>
  </sheetViews>
  <sheetFormatPr defaultColWidth="10" defaultRowHeight="13.5"/>
  <cols>
    <col min="1" max="1" width="72.375" customWidth="1"/>
    <col min="2" max="2" width="9.75" customWidth="1"/>
  </cols>
  <sheetData>
    <row r="1" ht="17.1" customHeight="1" spans="1:1">
      <c r="A1" s="54"/>
    </row>
    <row r="2" ht="22.7" customHeight="1" spans="1:1">
      <c r="A2" s="55" t="s">
        <v>0</v>
      </c>
    </row>
    <row r="3" ht="17.1" customHeight="1" spans="1:1">
      <c r="A3" s="54"/>
    </row>
    <row r="4" ht="17.1" customHeight="1" spans="1:1">
      <c r="A4" s="54" t="s">
        <v>1</v>
      </c>
    </row>
    <row r="5" ht="17.1" customHeight="1" spans="1:1">
      <c r="A5" s="54"/>
    </row>
    <row r="6" ht="17.1" customHeight="1" spans="1:1">
      <c r="A6" s="54" t="s">
        <v>2</v>
      </c>
    </row>
    <row r="7" ht="17.1" customHeight="1" spans="1:1">
      <c r="A7" s="54" t="s">
        <v>3</v>
      </c>
    </row>
    <row r="8" ht="17.1" customHeight="1" spans="1:1">
      <c r="A8" s="54" t="s">
        <v>4</v>
      </c>
    </row>
    <row r="9" ht="17.1" customHeight="1" spans="1:1">
      <c r="A9" s="54" t="s">
        <v>5</v>
      </c>
    </row>
    <row r="10" ht="17.1" customHeight="1" spans="1:1">
      <c r="A10" s="54" t="s">
        <v>6</v>
      </c>
    </row>
    <row r="11" ht="17.1" customHeight="1" spans="1:1">
      <c r="A11" s="54" t="s">
        <v>7</v>
      </c>
    </row>
    <row r="12" ht="17.1" customHeight="1" spans="1:1">
      <c r="A12" s="54" t="s">
        <v>8</v>
      </c>
    </row>
    <row r="13" ht="17.1" customHeight="1" spans="1:1">
      <c r="A13" s="54" t="s">
        <v>9</v>
      </c>
    </row>
    <row r="14" ht="17.1" customHeight="1" spans="1:1">
      <c r="A14" s="54" t="s">
        <v>10</v>
      </c>
    </row>
    <row r="15" ht="17.1" customHeight="1" spans="1:1">
      <c r="A15" s="54" t="s">
        <v>11</v>
      </c>
    </row>
    <row r="16" ht="17.1" customHeight="1" spans="1:1">
      <c r="A16" s="54" t="s">
        <v>12</v>
      </c>
    </row>
    <row r="17" ht="17.1" customHeight="1" spans="1:1">
      <c r="A17" s="54" t="s">
        <v>13</v>
      </c>
    </row>
    <row r="18" ht="17.1" customHeight="1" spans="1:1">
      <c r="A18" s="54" t="s">
        <v>14</v>
      </c>
    </row>
    <row r="19" ht="17.1" customHeight="1" spans="1:1">
      <c r="A19" s="54" t="s">
        <v>15</v>
      </c>
    </row>
    <row r="20" ht="17.1" customHeight="1" spans="1:1">
      <c r="A20" s="54" t="s">
        <v>16</v>
      </c>
    </row>
    <row r="21" ht="17.1" customHeight="1" spans="1:1">
      <c r="A21" s="54" t="s">
        <v>17</v>
      </c>
    </row>
    <row r="22" ht="17.1" customHeight="1" spans="1:1">
      <c r="A22" s="54" t="s">
        <v>18</v>
      </c>
    </row>
    <row r="23" ht="17.1" customHeight="1" spans="1:1">
      <c r="A23" s="54" t="s">
        <v>19</v>
      </c>
    </row>
    <row r="24" ht="17.1" customHeight="1" spans="1:1">
      <c r="A24" s="54" t="s">
        <v>20</v>
      </c>
    </row>
    <row r="25" ht="17.1" customHeight="1" spans="1:1">
      <c r="A25" s="54" t="s">
        <v>21</v>
      </c>
    </row>
    <row r="26" ht="17.1" customHeight="1" spans="1:1">
      <c r="A26" s="54" t="s">
        <v>22</v>
      </c>
    </row>
    <row r="27" ht="17.1" customHeight="1" spans="1:1">
      <c r="A27" s="54" t="s">
        <v>23</v>
      </c>
    </row>
    <row r="28" ht="17.1" customHeight="1" spans="1:1">
      <c r="A28" s="54" t="s">
        <v>24</v>
      </c>
    </row>
    <row r="29" ht="17.1" customHeight="1" spans="1:1">
      <c r="A29" s="54" t="s">
        <v>25</v>
      </c>
    </row>
    <row r="30" ht="17.1" customHeight="1" spans="1:1">
      <c r="A30" s="54" t="s">
        <v>26</v>
      </c>
    </row>
    <row r="31" ht="17.1" customHeight="1" spans="1:1">
      <c r="A31" s="54" t="s">
        <v>27</v>
      </c>
    </row>
  </sheetData>
  <pageMargins left="0.314000010490417" right="0.314000010490417" top="0.236000001430511" bottom="0.236000001430511"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workbookViewId="0">
      <selection activeCell="A1" sqref="A1:E1"/>
    </sheetView>
  </sheetViews>
  <sheetFormatPr defaultColWidth="10" defaultRowHeight="13.5" outlineLevelRow="7" outlineLevelCol="4"/>
  <cols>
    <col min="1" max="1" width="33.875" customWidth="1"/>
    <col min="2" max="4" width="13.375" customWidth="1"/>
    <col min="5" max="5" width="18.5" customWidth="1"/>
    <col min="6" max="6" width="9.75" customWidth="1"/>
  </cols>
  <sheetData>
    <row r="1" ht="39.95" customHeight="1" spans="1:5">
      <c r="A1" s="4" t="s">
        <v>10</v>
      </c>
      <c r="B1" s="4"/>
      <c r="C1" s="4"/>
      <c r="D1" s="4"/>
      <c r="E1" s="4"/>
    </row>
    <row r="2" ht="22.7" customHeight="1" spans="1:5">
      <c r="A2" s="6"/>
      <c r="C2" s="6"/>
      <c r="D2" s="6"/>
      <c r="E2" s="7" t="s">
        <v>40</v>
      </c>
    </row>
    <row r="3" ht="34.15" customHeight="1" spans="1:5">
      <c r="A3" s="8" t="s">
        <v>439</v>
      </c>
      <c r="B3" s="8" t="s">
        <v>30</v>
      </c>
      <c r="C3" s="8" t="s">
        <v>31</v>
      </c>
      <c r="D3" s="8" t="s">
        <v>32</v>
      </c>
      <c r="E3" s="8" t="s">
        <v>428</v>
      </c>
    </row>
    <row r="4" ht="25.7" customHeight="1" spans="1:5">
      <c r="A4" s="10" t="s">
        <v>443</v>
      </c>
      <c r="B4" s="10"/>
      <c r="C4" s="10"/>
      <c r="D4" s="10"/>
      <c r="E4" s="10"/>
    </row>
    <row r="5" ht="25.7" customHeight="1" spans="1:5">
      <c r="A5" s="10" t="s">
        <v>444</v>
      </c>
      <c r="B5" s="10"/>
      <c r="C5" s="10"/>
      <c r="D5" s="10"/>
      <c r="E5" s="10"/>
    </row>
    <row r="6" ht="25.7" customHeight="1" spans="1:5">
      <c r="A6" s="10"/>
      <c r="B6" s="10"/>
      <c r="C6" s="10"/>
      <c r="D6" s="10"/>
      <c r="E6" s="10"/>
    </row>
    <row r="7" ht="25.7" customHeight="1" spans="1:5">
      <c r="A7" s="6" t="s">
        <v>442</v>
      </c>
      <c r="B7" s="6"/>
      <c r="C7" s="6"/>
      <c r="D7" s="6"/>
      <c r="E7" s="6"/>
    </row>
    <row r="8" ht="25.7" customHeight="1" spans="1:5">
      <c r="A8" s="6"/>
      <c r="C8" s="6"/>
      <c r="D8" s="6"/>
      <c r="E8" s="6"/>
    </row>
  </sheetData>
  <mergeCells count="2">
    <mergeCell ref="A1:E1"/>
    <mergeCell ref="A7:E7"/>
  </mergeCells>
  <pageMargins left="0.314000010490417" right="0.314000010490417" top="0.236000001430511" bottom="0.236000001430511" header="0" footer="0"/>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6"/>
  <sheetViews>
    <sheetView workbookViewId="0">
      <selection activeCell="A1" sqref="A1:F1"/>
    </sheetView>
  </sheetViews>
  <sheetFormatPr defaultColWidth="10" defaultRowHeight="13.5" outlineLevelCol="5"/>
  <cols>
    <col min="1" max="1" width="10.625" customWidth="1"/>
    <col min="2" max="2" width="32.625" customWidth="1"/>
    <col min="3" max="6" width="13.625" customWidth="1"/>
    <col min="7" max="7" width="9.75" customWidth="1"/>
  </cols>
  <sheetData>
    <row r="1" ht="39.95" customHeight="1" spans="1:6">
      <c r="A1" s="4" t="s">
        <v>445</v>
      </c>
      <c r="B1" s="4"/>
      <c r="C1" s="4"/>
      <c r="D1" s="4"/>
      <c r="E1" s="4"/>
      <c r="F1" s="4"/>
    </row>
    <row r="2" ht="22.7" customHeight="1" spans="1:6">
      <c r="A2" s="5"/>
      <c r="B2" s="6"/>
      <c r="D2" s="6"/>
      <c r="E2" s="6"/>
      <c r="F2" s="7" t="s">
        <v>40</v>
      </c>
    </row>
    <row r="3" ht="34.15" customHeight="1" spans="1:6">
      <c r="A3" s="8" t="s">
        <v>446</v>
      </c>
      <c r="B3" s="8" t="s">
        <v>447</v>
      </c>
      <c r="C3" s="8" t="s">
        <v>30</v>
      </c>
      <c r="D3" s="8" t="s">
        <v>31</v>
      </c>
      <c r="E3" s="8" t="s">
        <v>32</v>
      </c>
      <c r="F3" s="8" t="s">
        <v>428</v>
      </c>
    </row>
    <row r="4" ht="25.7" customHeight="1" spans="1:6">
      <c r="A4" s="9">
        <v>1</v>
      </c>
      <c r="B4" s="13" t="s">
        <v>448</v>
      </c>
      <c r="C4" s="14">
        <v>38</v>
      </c>
      <c r="D4" s="15">
        <f>C4</f>
        <v>38</v>
      </c>
      <c r="E4" s="15">
        <f>C4</f>
        <v>38</v>
      </c>
      <c r="F4" s="10">
        <f>C4/D4*100</f>
        <v>100</v>
      </c>
    </row>
    <row r="5" ht="25.7" customHeight="1" spans="1:6">
      <c r="A5" s="9">
        <v>2</v>
      </c>
      <c r="B5" s="13" t="s">
        <v>449</v>
      </c>
      <c r="C5" s="14">
        <v>38</v>
      </c>
      <c r="D5" s="15">
        <f t="shared" ref="D5:D15" si="0">C5</f>
        <v>38</v>
      </c>
      <c r="E5" s="15">
        <f t="shared" ref="E5:E15" si="1">C5</f>
        <v>38</v>
      </c>
      <c r="F5" s="10">
        <f t="shared" ref="F5:F16" si="2">C5/D5*100</f>
        <v>100</v>
      </c>
    </row>
    <row r="6" ht="25.7" customHeight="1" spans="1:6">
      <c r="A6" s="9">
        <v>3</v>
      </c>
      <c r="B6" s="13" t="s">
        <v>450</v>
      </c>
      <c r="C6" s="14">
        <v>38</v>
      </c>
      <c r="D6" s="15">
        <f t="shared" si="0"/>
        <v>38</v>
      </c>
      <c r="E6" s="15">
        <f t="shared" si="1"/>
        <v>38</v>
      </c>
      <c r="F6" s="10">
        <f t="shared" si="2"/>
        <v>100</v>
      </c>
    </row>
    <row r="7" ht="25.7" customHeight="1" spans="1:6">
      <c r="A7" s="9">
        <v>4</v>
      </c>
      <c r="B7" s="13" t="s">
        <v>451</v>
      </c>
      <c r="C7" s="14">
        <v>32</v>
      </c>
      <c r="D7" s="15">
        <f t="shared" si="0"/>
        <v>32</v>
      </c>
      <c r="E7" s="15">
        <f t="shared" si="1"/>
        <v>32</v>
      </c>
      <c r="F7" s="10">
        <f t="shared" si="2"/>
        <v>100</v>
      </c>
    </row>
    <row r="8" ht="25.7" customHeight="1" spans="1:6">
      <c r="A8" s="9">
        <v>5</v>
      </c>
      <c r="B8" s="13" t="s">
        <v>452</v>
      </c>
      <c r="C8" s="14">
        <v>32</v>
      </c>
      <c r="D8" s="15">
        <f t="shared" si="0"/>
        <v>32</v>
      </c>
      <c r="E8" s="15">
        <f t="shared" si="1"/>
        <v>32</v>
      </c>
      <c r="F8" s="10">
        <f t="shared" si="2"/>
        <v>100</v>
      </c>
    </row>
    <row r="9" ht="25.7" customHeight="1" spans="1:6">
      <c r="A9" s="9">
        <v>6</v>
      </c>
      <c r="B9" s="13" t="s">
        <v>453</v>
      </c>
      <c r="C9" s="14">
        <v>35</v>
      </c>
      <c r="D9" s="15">
        <f t="shared" si="0"/>
        <v>35</v>
      </c>
      <c r="E9" s="15">
        <f t="shared" si="1"/>
        <v>35</v>
      </c>
      <c r="F9" s="10">
        <f t="shared" si="2"/>
        <v>100</v>
      </c>
    </row>
    <row r="10" ht="25.7" customHeight="1" spans="1:6">
      <c r="A10" s="9">
        <v>7</v>
      </c>
      <c r="B10" s="13" t="s">
        <v>454</v>
      </c>
      <c r="C10" s="14">
        <v>32</v>
      </c>
      <c r="D10" s="15">
        <f t="shared" si="0"/>
        <v>32</v>
      </c>
      <c r="E10" s="15">
        <f t="shared" si="1"/>
        <v>32</v>
      </c>
      <c r="F10" s="10">
        <f t="shared" si="2"/>
        <v>100</v>
      </c>
    </row>
    <row r="11" ht="25.7" customHeight="1" spans="1:6">
      <c r="A11" s="9">
        <v>8</v>
      </c>
      <c r="B11" s="13" t="s">
        <v>455</v>
      </c>
      <c r="C11" s="14">
        <v>32</v>
      </c>
      <c r="D11" s="15">
        <f t="shared" si="0"/>
        <v>32</v>
      </c>
      <c r="E11" s="15">
        <f t="shared" si="1"/>
        <v>32</v>
      </c>
      <c r="F11" s="10">
        <f t="shared" si="2"/>
        <v>100</v>
      </c>
    </row>
    <row r="12" ht="25.7" customHeight="1" spans="1:6">
      <c r="A12" s="9">
        <v>9</v>
      </c>
      <c r="B12" s="13" t="s">
        <v>456</v>
      </c>
      <c r="C12" s="14">
        <v>35</v>
      </c>
      <c r="D12" s="15">
        <f t="shared" si="0"/>
        <v>35</v>
      </c>
      <c r="E12" s="15">
        <f t="shared" si="1"/>
        <v>35</v>
      </c>
      <c r="F12" s="10">
        <f t="shared" si="2"/>
        <v>100</v>
      </c>
    </row>
    <row r="13" ht="25.7" customHeight="1" spans="1:6">
      <c r="A13" s="9">
        <v>10</v>
      </c>
      <c r="B13" s="13" t="s">
        <v>457</v>
      </c>
      <c r="C13" s="14">
        <v>38</v>
      </c>
      <c r="D13" s="15">
        <f t="shared" si="0"/>
        <v>38</v>
      </c>
      <c r="E13" s="15">
        <f t="shared" si="1"/>
        <v>38</v>
      </c>
      <c r="F13" s="10">
        <f t="shared" si="2"/>
        <v>100</v>
      </c>
    </row>
    <row r="14" ht="25.7" customHeight="1" spans="1:6">
      <c r="A14" s="9">
        <v>11</v>
      </c>
      <c r="B14" s="13" t="s">
        <v>458</v>
      </c>
      <c r="C14" s="14">
        <v>35</v>
      </c>
      <c r="D14" s="15">
        <f t="shared" si="0"/>
        <v>35</v>
      </c>
      <c r="E14" s="15">
        <f t="shared" si="1"/>
        <v>35</v>
      </c>
      <c r="F14" s="10">
        <f t="shared" si="2"/>
        <v>100</v>
      </c>
    </row>
    <row r="15" ht="25.7" customHeight="1" spans="1:6">
      <c r="A15" s="9">
        <v>12</v>
      </c>
      <c r="B15" s="13" t="s">
        <v>459</v>
      </c>
      <c r="C15" s="14">
        <v>35</v>
      </c>
      <c r="D15" s="15">
        <f t="shared" si="0"/>
        <v>35</v>
      </c>
      <c r="E15" s="15">
        <f t="shared" si="1"/>
        <v>35</v>
      </c>
      <c r="F15" s="10">
        <f t="shared" si="2"/>
        <v>100</v>
      </c>
    </row>
    <row r="16" ht="25.7" customHeight="1" spans="1:6">
      <c r="A16" s="9"/>
      <c r="B16" s="9" t="s">
        <v>460</v>
      </c>
      <c r="C16" s="15">
        <f>SUM(C4:C15)</f>
        <v>420</v>
      </c>
      <c r="D16" s="15">
        <f t="shared" ref="D16:E16" si="3">SUM(D4:D15)</f>
        <v>420</v>
      </c>
      <c r="E16" s="15">
        <f t="shared" si="3"/>
        <v>420</v>
      </c>
      <c r="F16" s="10">
        <f t="shared" si="2"/>
        <v>100</v>
      </c>
    </row>
  </sheetData>
  <mergeCells count="1">
    <mergeCell ref="A1:F1"/>
  </mergeCells>
  <pageMargins left="0.314000010490417" right="0.314000010490417" top="0.236000001430511" bottom="0.236000001430511" header="0" footer="0"/>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1"/>
  <sheetViews>
    <sheetView workbookViewId="0">
      <pane ySplit="3" topLeftCell="A4" activePane="bottomLeft" state="frozen"/>
      <selection/>
      <selection pane="bottomLeft" activeCell="D14" sqref="D14"/>
    </sheetView>
  </sheetViews>
  <sheetFormatPr defaultColWidth="10" defaultRowHeight="13.5" outlineLevelCol="3"/>
  <cols>
    <col min="1" max="4" width="24.625" customWidth="1"/>
    <col min="5" max="5" width="9.75" customWidth="1"/>
  </cols>
  <sheetData>
    <row r="1" ht="39.95" customHeight="1" spans="1:4">
      <c r="A1" s="4" t="s">
        <v>12</v>
      </c>
      <c r="B1" s="4"/>
      <c r="C1" s="4"/>
      <c r="D1" s="4"/>
    </row>
    <row r="2" ht="22.7" customHeight="1" spans="1:4">
      <c r="A2" s="6"/>
      <c r="B2" s="6"/>
      <c r="C2" s="6"/>
      <c r="D2" s="7" t="s">
        <v>40</v>
      </c>
    </row>
    <row r="3" ht="34.15" customHeight="1" spans="1:4">
      <c r="A3" s="8" t="s">
        <v>461</v>
      </c>
      <c r="B3" s="8" t="s">
        <v>30</v>
      </c>
      <c r="C3" s="8" t="s">
        <v>32</v>
      </c>
      <c r="D3" s="8" t="s">
        <v>462</v>
      </c>
    </row>
    <row r="4" ht="25.7" customHeight="1" spans="1:4">
      <c r="A4" s="10" t="s">
        <v>463</v>
      </c>
      <c r="B4" s="11">
        <v>0</v>
      </c>
      <c r="C4" s="11">
        <v>0</v>
      </c>
      <c r="D4" s="12"/>
    </row>
    <row r="5" ht="25.7" customHeight="1" spans="1:4">
      <c r="A5" s="10" t="s">
        <v>464</v>
      </c>
      <c r="B5" s="11">
        <v>0</v>
      </c>
      <c r="C5" s="11">
        <v>0</v>
      </c>
      <c r="D5" s="12"/>
    </row>
    <row r="6" ht="25.7" customHeight="1" spans="1:4">
      <c r="A6" s="10" t="s">
        <v>465</v>
      </c>
      <c r="B6" s="11">
        <v>19.8</v>
      </c>
      <c r="C6" s="11">
        <v>8.565096</v>
      </c>
      <c r="D6" s="12">
        <f>C6/B6</f>
        <v>0.432580606060606</v>
      </c>
    </row>
    <row r="7" ht="25.7" customHeight="1" spans="1:4">
      <c r="A7" s="10" t="s">
        <v>466</v>
      </c>
      <c r="B7" s="11">
        <v>0</v>
      </c>
      <c r="C7" s="11">
        <v>0</v>
      </c>
      <c r="D7" s="12"/>
    </row>
    <row r="8" ht="25.7" customHeight="1" spans="1:4">
      <c r="A8" s="10" t="s">
        <v>467</v>
      </c>
      <c r="B8" s="11">
        <v>19.8</v>
      </c>
      <c r="C8" s="11">
        <v>8.565096</v>
      </c>
      <c r="D8" s="12">
        <f t="shared" ref="D8:D9" si="0">C8/B8</f>
        <v>0.432580606060606</v>
      </c>
    </row>
    <row r="9" ht="25.7" customHeight="1" spans="1:4">
      <c r="A9" s="10" t="s">
        <v>468</v>
      </c>
      <c r="B9" s="11">
        <v>19.8</v>
      </c>
      <c r="C9" s="11">
        <f>C8</f>
        <v>8.565096</v>
      </c>
      <c r="D9" s="12">
        <f t="shared" si="0"/>
        <v>0.432580606060606</v>
      </c>
    </row>
    <row r="10" ht="37.7" customHeight="1" spans="1:4">
      <c r="A10" s="6" t="s">
        <v>469</v>
      </c>
      <c r="B10" s="6"/>
      <c r="C10" s="6"/>
      <c r="D10" s="6"/>
    </row>
    <row r="11" ht="37.7" customHeight="1" spans="1:4">
      <c r="A11" s="6" t="s">
        <v>470</v>
      </c>
      <c r="B11" s="6"/>
      <c r="C11" s="6"/>
      <c r="D11" s="6"/>
    </row>
  </sheetData>
  <mergeCells count="3">
    <mergeCell ref="A1:D1"/>
    <mergeCell ref="A10:D10"/>
    <mergeCell ref="A11:D11"/>
  </mergeCells>
  <pageMargins left="0.314000010490417" right="0.314000010490417" top="0.236000001430511" bottom="0.236000001430511"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0"/>
  <sheetViews>
    <sheetView workbookViewId="0">
      <selection activeCell="A20" sqref="$A20:$XFD20"/>
    </sheetView>
  </sheetViews>
  <sheetFormatPr defaultColWidth="10" defaultRowHeight="13.5" outlineLevelCol="3"/>
  <cols>
    <col min="1" max="1" width="7.875" customWidth="1"/>
    <col min="2" max="2" width="39.625" customWidth="1"/>
    <col min="3" max="3" width="26.875" customWidth="1"/>
    <col min="4" max="4" width="26.25" customWidth="1"/>
    <col min="5" max="5" width="9.75" customWidth="1"/>
  </cols>
  <sheetData>
    <row r="1" ht="39.95" customHeight="1" spans="1:4">
      <c r="A1" s="4" t="s">
        <v>13</v>
      </c>
      <c r="B1" s="4"/>
      <c r="C1" s="4"/>
      <c r="D1" s="4"/>
    </row>
    <row r="2" ht="22.7" customHeight="1" spans="1:4">
      <c r="A2" s="5"/>
      <c r="B2" s="6"/>
      <c r="D2" s="7" t="s">
        <v>40</v>
      </c>
    </row>
    <row r="3" ht="34.15" customHeight="1" spans="1:4">
      <c r="A3" s="8" t="s">
        <v>446</v>
      </c>
      <c r="B3" s="8" t="s">
        <v>461</v>
      </c>
      <c r="C3" s="8" t="s">
        <v>30</v>
      </c>
      <c r="D3" s="8" t="s">
        <v>32</v>
      </c>
    </row>
    <row r="4" ht="22.7" customHeight="1" spans="1:4">
      <c r="A4" s="9">
        <v>1</v>
      </c>
      <c r="B4" s="10"/>
      <c r="C4" s="10"/>
      <c r="D4" s="10"/>
    </row>
    <row r="5" ht="22.7" customHeight="1" spans="1:4">
      <c r="A5" s="9">
        <v>2</v>
      </c>
      <c r="B5" s="10"/>
      <c r="C5" s="10"/>
      <c r="D5" s="10"/>
    </row>
    <row r="6" ht="22.7" customHeight="1" spans="1:4">
      <c r="A6" s="9">
        <v>3</v>
      </c>
      <c r="B6" s="10"/>
      <c r="C6" s="10"/>
      <c r="D6" s="10"/>
    </row>
    <row r="7" ht="22.7" customHeight="1" spans="1:4">
      <c r="A7" s="9">
        <v>4</v>
      </c>
      <c r="B7" s="10"/>
      <c r="C7" s="10"/>
      <c r="D7" s="10"/>
    </row>
    <row r="8" ht="22.7" customHeight="1" spans="1:4">
      <c r="A8" s="9">
        <v>5</v>
      </c>
      <c r="B8" s="10"/>
      <c r="C8" s="10"/>
      <c r="D8" s="10"/>
    </row>
    <row r="9" ht="22.7" customHeight="1" spans="1:4">
      <c r="A9" s="9">
        <v>6</v>
      </c>
      <c r="B9" s="10"/>
      <c r="C9" s="10"/>
      <c r="D9" s="10"/>
    </row>
    <row r="10" ht="22.7" customHeight="1" spans="1:4">
      <c r="A10" s="9">
        <v>7</v>
      </c>
      <c r="B10" s="10"/>
      <c r="C10" s="10"/>
      <c r="D10" s="10"/>
    </row>
    <row r="11" ht="22.7" customHeight="1" spans="1:4">
      <c r="A11" s="9">
        <v>8</v>
      </c>
      <c r="B11" s="10"/>
      <c r="C11" s="10"/>
      <c r="D11" s="10"/>
    </row>
    <row r="12" ht="22.7" customHeight="1" spans="1:4">
      <c r="A12" s="9">
        <v>9</v>
      </c>
      <c r="B12" s="10"/>
      <c r="C12" s="10"/>
      <c r="D12" s="10"/>
    </row>
    <row r="13" ht="22.7" customHeight="1" spans="1:4">
      <c r="A13" s="9">
        <v>10</v>
      </c>
      <c r="B13" s="10"/>
      <c r="C13" s="10"/>
      <c r="D13" s="10"/>
    </row>
    <row r="14" ht="22.7" customHeight="1" spans="1:4">
      <c r="A14" s="9">
        <v>11</v>
      </c>
      <c r="B14" s="10"/>
      <c r="C14" s="10"/>
      <c r="D14" s="10"/>
    </row>
    <row r="15" ht="22.7" customHeight="1" spans="1:4">
      <c r="A15" s="9">
        <v>12</v>
      </c>
      <c r="B15" s="10"/>
      <c r="C15" s="10"/>
      <c r="D15" s="10"/>
    </row>
    <row r="16" ht="22.7" customHeight="1" spans="1:4">
      <c r="A16" s="9">
        <v>13</v>
      </c>
      <c r="B16" s="10"/>
      <c r="C16" s="10"/>
      <c r="D16" s="10"/>
    </row>
    <row r="17" ht="22.7" customHeight="1" spans="1:4">
      <c r="A17" s="9">
        <v>14</v>
      </c>
      <c r="B17" s="10"/>
      <c r="C17" s="10"/>
      <c r="D17" s="10"/>
    </row>
    <row r="18" ht="22.7" customHeight="1" spans="1:4">
      <c r="A18" s="9">
        <v>15</v>
      </c>
      <c r="B18" s="10"/>
      <c r="C18" s="10"/>
      <c r="D18" s="10"/>
    </row>
    <row r="19" ht="22.7" customHeight="1" spans="1:4">
      <c r="A19" s="9"/>
      <c r="B19" s="10" t="s">
        <v>468</v>
      </c>
      <c r="C19" s="10"/>
      <c r="D19" s="10"/>
    </row>
    <row r="20" spans="1:1">
      <c r="A20" t="s">
        <v>471</v>
      </c>
    </row>
  </sheetData>
  <mergeCells count="1">
    <mergeCell ref="A1:D1"/>
  </mergeCells>
  <pageMargins left="0.314000010490417" right="0.314000010490417" top="0.236000001430511" bottom="0.236000001430511" header="0" footer="0"/>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9"/>
  <sheetViews>
    <sheetView workbookViewId="0">
      <selection activeCell="A7" sqref="A7"/>
    </sheetView>
  </sheetViews>
  <sheetFormatPr defaultColWidth="10" defaultRowHeight="13.5"/>
  <cols>
    <col min="1" max="1" width="128.25" customWidth="1"/>
    <col min="2" max="2" width="9.75" customWidth="1"/>
  </cols>
  <sheetData>
    <row r="1" ht="51.2" customHeight="1" spans="1:1">
      <c r="A1" s="1" t="s">
        <v>472</v>
      </c>
    </row>
    <row r="2" ht="25.7" customHeight="1" spans="1:1">
      <c r="A2" s="2" t="s">
        <v>473</v>
      </c>
    </row>
    <row r="3" ht="34.15" customHeight="1" spans="1:1">
      <c r="A3" s="3" t="s">
        <v>474</v>
      </c>
    </row>
    <row r="4" ht="25.7" customHeight="1" spans="1:1">
      <c r="A4" s="2" t="s">
        <v>475</v>
      </c>
    </row>
    <row r="5" ht="42.75" customHeight="1" spans="1:1">
      <c r="A5" s="3" t="s">
        <v>476</v>
      </c>
    </row>
    <row r="6" ht="25.7" customHeight="1" spans="1:1">
      <c r="A6" s="2" t="s">
        <v>477</v>
      </c>
    </row>
    <row r="7" ht="82.7" customHeight="1" spans="1:1">
      <c r="A7" s="3" t="s">
        <v>478</v>
      </c>
    </row>
    <row r="8" ht="25.7" customHeight="1" spans="1:1">
      <c r="A8" s="2" t="s">
        <v>479</v>
      </c>
    </row>
    <row r="9" ht="76.9" customHeight="1" spans="1:1">
      <c r="A9" s="3" t="s">
        <v>480</v>
      </c>
    </row>
  </sheetData>
  <pageMargins left="0.314000010490417" right="0.314000010490417" top="0.236000001430511" bottom="0.236000001430511" header="0" footer="0"/>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1"/>
  <sheetViews>
    <sheetView workbookViewId="0">
      <selection activeCell="E16" sqref="E16"/>
    </sheetView>
  </sheetViews>
  <sheetFormatPr defaultColWidth="10" defaultRowHeight="20.1" customHeight="1" outlineLevelCol="3"/>
  <cols>
    <col min="1" max="1" width="22.625" customWidth="1"/>
    <col min="2" max="4" width="22.625" style="21" customWidth="1"/>
    <col min="5" max="5" width="9.75" customWidth="1"/>
  </cols>
  <sheetData>
    <row r="1" ht="43.5" customHeight="1" spans="1:4">
      <c r="A1" s="4" t="s">
        <v>15</v>
      </c>
      <c r="B1" s="4"/>
      <c r="C1" s="4"/>
      <c r="D1" s="4"/>
    </row>
    <row r="2" customHeight="1" spans="1:4">
      <c r="A2" s="6"/>
      <c r="B2" s="33"/>
      <c r="C2" s="33"/>
      <c r="D2" s="22" t="s">
        <v>28</v>
      </c>
    </row>
    <row r="3" ht="24.95" customHeight="1" spans="1:4">
      <c r="A3" s="8" t="s">
        <v>29</v>
      </c>
      <c r="B3" s="23" t="s">
        <v>481</v>
      </c>
      <c r="C3" s="23" t="s">
        <v>482</v>
      </c>
      <c r="D3" s="23" t="s">
        <v>483</v>
      </c>
    </row>
    <row r="4" ht="24.95" customHeight="1" spans="1:4">
      <c r="A4" s="10" t="s">
        <v>34</v>
      </c>
      <c r="B4" s="24">
        <v>38318.53</v>
      </c>
      <c r="C4" s="24">
        <v>35000</v>
      </c>
      <c r="D4" s="24">
        <f>C4/B4*100</f>
        <v>91.3396208048691</v>
      </c>
    </row>
    <row r="5" ht="24.95" customHeight="1" spans="1:4">
      <c r="A5" s="10" t="s">
        <v>35</v>
      </c>
      <c r="B5" s="24">
        <v>6866.796082</v>
      </c>
      <c r="C5" s="24">
        <f>3220.81+521.79</f>
        <v>3742.6</v>
      </c>
      <c r="D5" s="24">
        <f t="shared" ref="D5:D11" si="0">C5/B5*100</f>
        <v>54.5028562856339</v>
      </c>
    </row>
    <row r="6" ht="24.95" customHeight="1" spans="1:4">
      <c r="A6" s="8"/>
      <c r="B6" s="24"/>
      <c r="C6" s="24"/>
      <c r="D6" s="24"/>
    </row>
    <row r="7" ht="24.95" customHeight="1" spans="1:4">
      <c r="A7" s="10" t="s">
        <v>36</v>
      </c>
      <c r="B7" s="24">
        <f>SUM(B4:B6)</f>
        <v>45185.326082</v>
      </c>
      <c r="C7" s="24">
        <f>SUM(C4:C6)</f>
        <v>38742.6</v>
      </c>
      <c r="D7" s="24">
        <f t="shared" si="0"/>
        <v>85.7415523121199</v>
      </c>
    </row>
    <row r="8" ht="24.95" customHeight="1" spans="1:4">
      <c r="A8" s="10" t="s">
        <v>37</v>
      </c>
      <c r="B8" s="24">
        <v>8458.480335</v>
      </c>
      <c r="C8" s="24">
        <f>769.867655+2126.697325</f>
        <v>2896.56498</v>
      </c>
      <c r="D8" s="24">
        <f t="shared" si="0"/>
        <v>34.2445080591418</v>
      </c>
    </row>
    <row r="9" ht="24.95" customHeight="1" spans="1:4">
      <c r="A9" s="10" t="s">
        <v>38</v>
      </c>
      <c r="B9" s="24">
        <v>3480.956749</v>
      </c>
      <c r="C9" s="24">
        <v>6929.189406</v>
      </c>
      <c r="D9" s="24">
        <f t="shared" si="0"/>
        <v>199.059910985409</v>
      </c>
    </row>
    <row r="10" ht="24.95" customHeight="1" spans="1:4">
      <c r="A10" s="10"/>
      <c r="B10" s="24"/>
      <c r="C10" s="24"/>
      <c r="D10" s="24"/>
    </row>
    <row r="11" ht="24.95" customHeight="1" spans="1:4">
      <c r="A11" s="10" t="s">
        <v>39</v>
      </c>
      <c r="B11" s="24">
        <f>SUM(B7:B9)</f>
        <v>57124.763166</v>
      </c>
      <c r="C11" s="24">
        <f>SUM(C7:C9)</f>
        <v>48568.354386</v>
      </c>
      <c r="D11" s="24">
        <f t="shared" si="0"/>
        <v>85.0215417871655</v>
      </c>
    </row>
  </sheetData>
  <mergeCells count="1">
    <mergeCell ref="A1:D1"/>
  </mergeCells>
  <pageMargins left="0.314000010490417" right="0.314000010490417" top="0.236000001430511" bottom="0.236000001430511" header="0" footer="0"/>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64"/>
  <sheetViews>
    <sheetView tabSelected="1" workbookViewId="0">
      <pane ySplit="3" topLeftCell="A139" activePane="bottomLeft" state="frozen"/>
      <selection/>
      <selection pane="bottomLeft" activeCell="Q148" sqref="Q148"/>
    </sheetView>
  </sheetViews>
  <sheetFormatPr defaultColWidth="10" defaultRowHeight="18" customHeight="1" outlineLevelCol="4"/>
  <cols>
    <col min="1" max="1" width="10.625" customWidth="1"/>
    <col min="2" max="2" width="32.625" customWidth="1"/>
    <col min="3" max="3" width="13.625" style="26" customWidth="1"/>
    <col min="4" max="5" width="13.625" customWidth="1"/>
  </cols>
  <sheetData>
    <row r="1" ht="50.1" customHeight="1" spans="1:5">
      <c r="A1" s="4" t="s">
        <v>16</v>
      </c>
      <c r="B1" s="4"/>
      <c r="C1" s="4"/>
      <c r="D1" s="4"/>
      <c r="E1" s="4"/>
    </row>
    <row r="2" customHeight="1" spans="1:5">
      <c r="A2" s="6"/>
      <c r="C2" s="27"/>
      <c r="E2" s="7" t="s">
        <v>40</v>
      </c>
    </row>
    <row r="3" ht="30" customHeight="1" spans="1:5">
      <c r="A3" s="8" t="s">
        <v>41</v>
      </c>
      <c r="B3" s="8" t="s">
        <v>42</v>
      </c>
      <c r="C3" s="28" t="s">
        <v>481</v>
      </c>
      <c r="D3" s="8" t="s">
        <v>482</v>
      </c>
      <c r="E3" s="8" t="s">
        <v>483</v>
      </c>
    </row>
    <row r="4" customHeight="1" spans="1:5">
      <c r="A4" s="17" t="s">
        <v>43</v>
      </c>
      <c r="B4" s="17" t="s">
        <v>44</v>
      </c>
      <c r="C4" s="29">
        <f>C5+C7+C10+C14+C16+C18+C20+C22+C24+C26+C29+C31+C34</f>
        <v>3700.538708</v>
      </c>
      <c r="D4" s="11">
        <v>3814.57385</v>
      </c>
      <c r="E4" s="12">
        <v>1.02920096261044</v>
      </c>
    </row>
    <row r="5" customHeight="1" spans="1:5">
      <c r="A5" s="17" t="s">
        <v>45</v>
      </c>
      <c r="B5" s="17" t="s">
        <v>46</v>
      </c>
      <c r="C5" s="29">
        <v>11.3114</v>
      </c>
      <c r="D5" s="11">
        <v>24.5824</v>
      </c>
      <c r="E5" s="12">
        <v>2.17324115494103</v>
      </c>
    </row>
    <row r="6" customHeight="1" spans="1:5">
      <c r="A6" s="17" t="s">
        <v>47</v>
      </c>
      <c r="B6" s="17" t="s">
        <v>48</v>
      </c>
      <c r="C6" s="29">
        <v>11.3114</v>
      </c>
      <c r="D6" s="11">
        <v>24.5824</v>
      </c>
      <c r="E6" s="12">
        <v>2.17324115494103</v>
      </c>
    </row>
    <row r="7" customHeight="1" spans="1:5">
      <c r="A7" s="17" t="s">
        <v>49</v>
      </c>
      <c r="B7" s="17" t="s">
        <v>50</v>
      </c>
      <c r="C7" s="29">
        <v>2031.998194</v>
      </c>
      <c r="D7" s="11">
        <v>2231.6879</v>
      </c>
      <c r="E7" s="12">
        <v>1.09827258045289</v>
      </c>
    </row>
    <row r="8" customHeight="1" spans="1:5">
      <c r="A8" s="17" t="s">
        <v>51</v>
      </c>
      <c r="B8" s="17" t="s">
        <v>52</v>
      </c>
      <c r="C8" s="29">
        <v>2013.510566</v>
      </c>
      <c r="D8" s="11">
        <v>2213.6879</v>
      </c>
      <c r="E8" s="12">
        <v>1.09941707651312</v>
      </c>
    </row>
    <row r="9" customHeight="1" spans="1:5">
      <c r="A9" s="17" t="s">
        <v>53</v>
      </c>
      <c r="B9" s="17" t="s">
        <v>54</v>
      </c>
      <c r="C9" s="29">
        <v>18.487628</v>
      </c>
      <c r="D9" s="11">
        <v>18</v>
      </c>
      <c r="E9" s="12">
        <v>0.973624090662144</v>
      </c>
    </row>
    <row r="10" customHeight="1" spans="1:5">
      <c r="A10" s="17" t="s">
        <v>55</v>
      </c>
      <c r="B10" s="17" t="s">
        <v>56</v>
      </c>
      <c r="C10" s="29">
        <v>10.4022</v>
      </c>
      <c r="D10" s="11">
        <v>11</v>
      </c>
      <c r="E10" s="12">
        <v>1.05746861240891</v>
      </c>
    </row>
    <row r="11" customHeight="1" spans="1:5">
      <c r="A11" s="17" t="s">
        <v>484</v>
      </c>
      <c r="B11" s="17" t="s">
        <v>485</v>
      </c>
      <c r="C11" s="29"/>
      <c r="D11" s="11">
        <v>11</v>
      </c>
      <c r="E11" s="12"/>
    </row>
    <row r="12" customHeight="1" spans="1:5">
      <c r="A12" s="30" t="s">
        <v>57</v>
      </c>
      <c r="B12" s="30" t="s">
        <v>58</v>
      </c>
      <c r="C12" s="31">
        <v>7.9602</v>
      </c>
      <c r="D12" s="11"/>
      <c r="E12" s="12"/>
    </row>
    <row r="13" customHeight="1" spans="1:5">
      <c r="A13" s="30" t="s">
        <v>59</v>
      </c>
      <c r="B13" s="30" t="s">
        <v>60</v>
      </c>
      <c r="C13" s="31">
        <v>2.442</v>
      </c>
      <c r="D13" s="11"/>
      <c r="E13" s="12"/>
    </row>
    <row r="14" customHeight="1" spans="1:5">
      <c r="A14" s="17" t="s">
        <v>61</v>
      </c>
      <c r="B14" s="17" t="s">
        <v>62</v>
      </c>
      <c r="C14" s="29">
        <f>C15</f>
        <v>188.584512</v>
      </c>
      <c r="D14" s="11">
        <v>158.61</v>
      </c>
      <c r="E14" s="12">
        <v>0.815933625504893</v>
      </c>
    </row>
    <row r="15" customHeight="1" spans="1:5">
      <c r="A15" s="17" t="s">
        <v>63</v>
      </c>
      <c r="B15" s="17" t="s">
        <v>64</v>
      </c>
      <c r="C15" s="29">
        <v>188.584512</v>
      </c>
      <c r="D15" s="11">
        <v>158.61</v>
      </c>
      <c r="E15" s="12">
        <v>0.815933625504893</v>
      </c>
    </row>
    <row r="16" customHeight="1" spans="1:5">
      <c r="A16" s="17" t="s">
        <v>65</v>
      </c>
      <c r="B16" s="17" t="s">
        <v>66</v>
      </c>
      <c r="C16" s="29">
        <v>19.6</v>
      </c>
      <c r="D16" s="11"/>
      <c r="E16" s="12"/>
    </row>
    <row r="17" customHeight="1" spans="1:5">
      <c r="A17" s="17" t="s">
        <v>67</v>
      </c>
      <c r="B17" s="17" t="s">
        <v>68</v>
      </c>
      <c r="C17" s="29">
        <v>19.6</v>
      </c>
      <c r="D17" s="11"/>
      <c r="E17" s="12"/>
    </row>
    <row r="18" customHeight="1" spans="1:5">
      <c r="A18" s="17" t="s">
        <v>69</v>
      </c>
      <c r="B18" s="17" t="s">
        <v>70</v>
      </c>
      <c r="C18" s="29">
        <v>25.3328</v>
      </c>
      <c r="D18" s="11">
        <v>12</v>
      </c>
      <c r="E18" s="12">
        <v>0.473694183035432</v>
      </c>
    </row>
    <row r="19" customHeight="1" spans="1:5">
      <c r="A19" s="17" t="s">
        <v>71</v>
      </c>
      <c r="B19" s="17" t="s">
        <v>72</v>
      </c>
      <c r="C19" s="29">
        <v>25.3328</v>
      </c>
      <c r="D19" s="11">
        <v>12</v>
      </c>
      <c r="E19" s="12">
        <v>0.473694183035432</v>
      </c>
    </row>
    <row r="20" customHeight="1" spans="1:5">
      <c r="A20" s="17" t="s">
        <v>73</v>
      </c>
      <c r="B20" s="17" t="s">
        <v>74</v>
      </c>
      <c r="C20" s="29">
        <v>313.733849</v>
      </c>
      <c r="D20" s="11">
        <v>411.57</v>
      </c>
      <c r="E20" s="12">
        <v>1.31184442262715</v>
      </c>
    </row>
    <row r="21" customHeight="1" spans="1:5">
      <c r="A21" s="17" t="s">
        <v>75</v>
      </c>
      <c r="B21" s="17" t="s">
        <v>76</v>
      </c>
      <c r="C21" s="29">
        <v>313.733849</v>
      </c>
      <c r="D21" s="11">
        <v>411.57</v>
      </c>
      <c r="E21" s="12">
        <v>1.31184442262715</v>
      </c>
    </row>
    <row r="22" customHeight="1" spans="1:5">
      <c r="A22" s="17" t="s">
        <v>77</v>
      </c>
      <c r="B22" s="17" t="s">
        <v>78</v>
      </c>
      <c r="C22" s="29">
        <v>28.934089</v>
      </c>
      <c r="D22" s="11">
        <v>40.7</v>
      </c>
      <c r="E22" s="12">
        <v>1.40664528957521</v>
      </c>
    </row>
    <row r="23" customHeight="1" spans="1:5">
      <c r="A23" s="17" t="s">
        <v>79</v>
      </c>
      <c r="B23" s="17" t="s">
        <v>80</v>
      </c>
      <c r="C23" s="29">
        <v>28.934089</v>
      </c>
      <c r="D23" s="11">
        <v>40.7</v>
      </c>
      <c r="E23" s="12">
        <v>1.40664528957521</v>
      </c>
    </row>
    <row r="24" customHeight="1" spans="1:5">
      <c r="A24" s="17" t="s">
        <v>81</v>
      </c>
      <c r="B24" s="17" t="s">
        <v>82</v>
      </c>
      <c r="C24" s="29">
        <v>524.095749</v>
      </c>
      <c r="D24" s="11">
        <v>421.44732</v>
      </c>
      <c r="E24" s="12">
        <v>0.804141840120134</v>
      </c>
    </row>
    <row r="25" customHeight="1" spans="1:5">
      <c r="A25" s="17" t="s">
        <v>83</v>
      </c>
      <c r="B25" s="17" t="s">
        <v>84</v>
      </c>
      <c r="C25" s="29">
        <v>524.095749</v>
      </c>
      <c r="D25" s="11">
        <v>421.44732</v>
      </c>
      <c r="E25" s="12">
        <v>0.804141840120134</v>
      </c>
    </row>
    <row r="26" customHeight="1" spans="1:5">
      <c r="A26" s="17" t="s">
        <v>85</v>
      </c>
      <c r="B26" s="17" t="s">
        <v>86</v>
      </c>
      <c r="C26" s="29">
        <v>93.343955</v>
      </c>
      <c r="D26" s="11">
        <v>128.75623</v>
      </c>
      <c r="E26" s="12">
        <v>1.37937405802015</v>
      </c>
    </row>
    <row r="27" customHeight="1" spans="1:5">
      <c r="A27" s="17" t="s">
        <v>87</v>
      </c>
      <c r="B27" s="17" t="s">
        <v>88</v>
      </c>
      <c r="C27" s="29"/>
      <c r="D27" s="11">
        <v>7</v>
      </c>
      <c r="E27" s="12"/>
    </row>
    <row r="28" customHeight="1" spans="1:5">
      <c r="A28" s="17" t="s">
        <v>89</v>
      </c>
      <c r="B28" s="17" t="s">
        <v>90</v>
      </c>
      <c r="C28" s="29">
        <v>93.343955</v>
      </c>
      <c r="D28" s="11">
        <v>121.75623</v>
      </c>
      <c r="E28" s="12">
        <v>1.30438259231677</v>
      </c>
    </row>
    <row r="29" customHeight="1" spans="1:5">
      <c r="A29" s="17" t="s">
        <v>91</v>
      </c>
      <c r="B29" s="17" t="s">
        <v>92</v>
      </c>
      <c r="C29" s="29">
        <v>4.1636</v>
      </c>
      <c r="D29" s="11">
        <v>8</v>
      </c>
      <c r="E29" s="12">
        <v>1.92141416082237</v>
      </c>
    </row>
    <row r="30" customHeight="1" spans="1:5">
      <c r="A30" s="17" t="s">
        <v>93</v>
      </c>
      <c r="B30" s="17" t="s">
        <v>94</v>
      </c>
      <c r="C30" s="29">
        <v>4.1636</v>
      </c>
      <c r="D30" s="11">
        <v>8</v>
      </c>
      <c r="E30" s="12">
        <v>1.92141416082237</v>
      </c>
    </row>
    <row r="31" customHeight="1" spans="1:5">
      <c r="A31" s="17" t="s">
        <v>95</v>
      </c>
      <c r="B31" s="17" t="s">
        <v>96</v>
      </c>
      <c r="C31" s="29">
        <v>423.47467</v>
      </c>
      <c r="D31" s="11">
        <v>357.22</v>
      </c>
      <c r="E31" s="12">
        <v>0.84354514049211</v>
      </c>
    </row>
    <row r="32" customHeight="1" spans="1:5">
      <c r="A32" s="17" t="s">
        <v>97</v>
      </c>
      <c r="B32" s="17" t="s">
        <v>98</v>
      </c>
      <c r="C32" s="29">
        <v>386.253618</v>
      </c>
      <c r="D32" s="11">
        <v>308.22</v>
      </c>
      <c r="E32" s="12">
        <v>0.797973107917917</v>
      </c>
    </row>
    <row r="33" customHeight="1" spans="1:5">
      <c r="A33" s="17" t="s">
        <v>99</v>
      </c>
      <c r="B33" s="17" t="s">
        <v>96</v>
      </c>
      <c r="C33" s="29">
        <v>37.221052</v>
      </c>
      <c r="D33" s="11">
        <v>49</v>
      </c>
      <c r="E33" s="12">
        <v>1.31645929835621</v>
      </c>
    </row>
    <row r="34" customHeight="1" spans="1:5">
      <c r="A34" s="17" t="s">
        <v>100</v>
      </c>
      <c r="B34" s="17" t="s">
        <v>101</v>
      </c>
      <c r="C34" s="29">
        <v>25.56369</v>
      </c>
      <c r="D34" s="11">
        <v>4</v>
      </c>
      <c r="E34" s="12">
        <v>0.15647193343371</v>
      </c>
    </row>
    <row r="35" customHeight="1" spans="1:5">
      <c r="A35" s="17" t="s">
        <v>102</v>
      </c>
      <c r="B35" s="17" t="s">
        <v>103</v>
      </c>
      <c r="C35" s="29">
        <v>25.56369</v>
      </c>
      <c r="D35" s="11">
        <v>4</v>
      </c>
      <c r="E35" s="12">
        <v>0.15647193343371</v>
      </c>
    </row>
    <row r="36" customHeight="1" spans="1:5">
      <c r="A36" s="17" t="s">
        <v>104</v>
      </c>
      <c r="B36" s="17" t="s">
        <v>105</v>
      </c>
      <c r="C36" s="29"/>
      <c r="D36" s="11">
        <v>5</v>
      </c>
      <c r="E36" s="12"/>
    </row>
    <row r="37" customHeight="1" spans="1:5">
      <c r="A37" s="17" t="s">
        <v>106</v>
      </c>
      <c r="B37" s="17" t="s">
        <v>107</v>
      </c>
      <c r="C37" s="29"/>
      <c r="D37" s="11">
        <v>5</v>
      </c>
      <c r="E37" s="12"/>
    </row>
    <row r="38" customHeight="1" spans="1:5">
      <c r="A38" s="17" t="s">
        <v>108</v>
      </c>
      <c r="B38" s="17" t="s">
        <v>109</v>
      </c>
      <c r="C38" s="29">
        <v>28.044716</v>
      </c>
      <c r="D38" s="11">
        <v>27.5</v>
      </c>
      <c r="E38" s="12">
        <v>0.980576875872089</v>
      </c>
    </row>
    <row r="39" customHeight="1" spans="1:5">
      <c r="A39" s="17" t="s">
        <v>110</v>
      </c>
      <c r="B39" s="17" t="s">
        <v>111</v>
      </c>
      <c r="C39" s="29">
        <v>28.044716</v>
      </c>
      <c r="D39" s="11">
        <v>27.5</v>
      </c>
      <c r="E39" s="12">
        <v>0.980576875872089</v>
      </c>
    </row>
    <row r="40" customHeight="1" spans="1:5">
      <c r="A40" s="17" t="s">
        <v>112</v>
      </c>
      <c r="B40" s="17" t="s">
        <v>113</v>
      </c>
      <c r="C40" s="29">
        <v>28.044716</v>
      </c>
      <c r="D40" s="11">
        <v>27.5</v>
      </c>
      <c r="E40" s="12">
        <v>0.980576875872089</v>
      </c>
    </row>
    <row r="41" customHeight="1" spans="1:5">
      <c r="A41" s="17" t="s">
        <v>114</v>
      </c>
      <c r="B41" s="17" t="s">
        <v>115</v>
      </c>
      <c r="C41" s="29">
        <v>4.825642</v>
      </c>
      <c r="D41" s="11">
        <v>2884.4</v>
      </c>
      <c r="E41" s="12">
        <v>597.723577505335</v>
      </c>
    </row>
    <row r="42" customHeight="1" spans="1:5">
      <c r="A42" s="17" t="s">
        <v>116</v>
      </c>
      <c r="B42" s="17" t="s">
        <v>117</v>
      </c>
      <c r="C42" s="29">
        <v>4.825642</v>
      </c>
      <c r="D42" s="11">
        <v>2884.4</v>
      </c>
      <c r="E42" s="12">
        <v>597.723577505335</v>
      </c>
    </row>
    <row r="43" customHeight="1" spans="1:5">
      <c r="A43" s="17" t="s">
        <v>118</v>
      </c>
      <c r="B43" s="17" t="s">
        <v>119</v>
      </c>
      <c r="C43" s="29">
        <v>4.825642</v>
      </c>
      <c r="D43" s="11">
        <v>2884.4</v>
      </c>
      <c r="E43" s="12">
        <v>597.723577505335</v>
      </c>
    </row>
    <row r="44" customHeight="1" spans="1:5">
      <c r="A44" s="17" t="s">
        <v>120</v>
      </c>
      <c r="B44" s="17" t="s">
        <v>121</v>
      </c>
      <c r="C44" s="29">
        <v>76.032205</v>
      </c>
      <c r="D44" s="11">
        <v>230.5</v>
      </c>
      <c r="E44" s="12">
        <v>3.03161009206559</v>
      </c>
    </row>
    <row r="45" customHeight="1" spans="1:5">
      <c r="A45" s="17" t="s">
        <v>122</v>
      </c>
      <c r="B45" s="17" t="s">
        <v>123</v>
      </c>
      <c r="C45" s="29">
        <v>30.47877</v>
      </c>
      <c r="D45" s="11">
        <v>161.5</v>
      </c>
      <c r="E45" s="12">
        <v>5.29877025877357</v>
      </c>
    </row>
    <row r="46" customHeight="1" spans="1:5">
      <c r="A46" s="17" t="s">
        <v>124</v>
      </c>
      <c r="B46" s="17" t="s">
        <v>125</v>
      </c>
      <c r="C46" s="29">
        <v>30.47877</v>
      </c>
      <c r="D46" s="11">
        <v>41.5</v>
      </c>
      <c r="E46" s="12">
        <v>1.3616035030285</v>
      </c>
    </row>
    <row r="47" customHeight="1" spans="1:5">
      <c r="A47" s="17" t="s">
        <v>486</v>
      </c>
      <c r="B47" s="17" t="s">
        <v>487</v>
      </c>
      <c r="C47" s="29"/>
      <c r="D47" s="11">
        <v>120</v>
      </c>
      <c r="E47" s="12"/>
    </row>
    <row r="48" customHeight="1" spans="1:5">
      <c r="A48" s="17" t="s">
        <v>126</v>
      </c>
      <c r="B48" s="17" t="s">
        <v>127</v>
      </c>
      <c r="C48" s="29">
        <v>45.553435</v>
      </c>
      <c r="D48" s="11">
        <v>69</v>
      </c>
      <c r="E48" s="12">
        <v>1.51470465399591</v>
      </c>
    </row>
    <row r="49" customHeight="1" spans="1:5">
      <c r="A49" s="17" t="s">
        <v>128</v>
      </c>
      <c r="B49" s="17" t="s">
        <v>129</v>
      </c>
      <c r="C49" s="29">
        <v>45.553435</v>
      </c>
      <c r="D49" s="11">
        <v>69</v>
      </c>
      <c r="E49" s="12">
        <v>1.51470465399591</v>
      </c>
    </row>
    <row r="50" customHeight="1" spans="1:5">
      <c r="A50" s="17" t="s">
        <v>130</v>
      </c>
      <c r="B50" s="17" t="s">
        <v>131</v>
      </c>
      <c r="C50" s="29">
        <f>C51+C54+C57+C63+C67+C70+C74+C79+C84+C81</f>
        <v>16204.121634</v>
      </c>
      <c r="D50" s="11">
        <v>12788.45766</v>
      </c>
      <c r="E50" s="12">
        <v>1.83934555893368</v>
      </c>
    </row>
    <row r="51" customHeight="1" spans="1:5">
      <c r="A51" s="17" t="s">
        <v>132</v>
      </c>
      <c r="B51" s="17" t="s">
        <v>133</v>
      </c>
      <c r="C51" s="29">
        <v>731.72923</v>
      </c>
      <c r="D51" s="11">
        <v>913.5</v>
      </c>
      <c r="E51" s="12">
        <v>1.2484126129552</v>
      </c>
    </row>
    <row r="52" customHeight="1" spans="1:5">
      <c r="A52" s="17" t="s">
        <v>134</v>
      </c>
      <c r="B52" s="17" t="s">
        <v>135</v>
      </c>
      <c r="C52" s="29">
        <v>17.1807</v>
      </c>
      <c r="D52" s="11"/>
      <c r="E52" s="12"/>
    </row>
    <row r="53" customHeight="1" spans="1:5">
      <c r="A53" s="17" t="s">
        <v>136</v>
      </c>
      <c r="B53" s="17" t="s">
        <v>137</v>
      </c>
      <c r="C53" s="29">
        <v>714.54853</v>
      </c>
      <c r="D53" s="11">
        <v>913.5</v>
      </c>
      <c r="E53" s="12">
        <v>1.27842961205168</v>
      </c>
    </row>
    <row r="54" customHeight="1" spans="1:5">
      <c r="A54" s="17" t="s">
        <v>138</v>
      </c>
      <c r="B54" s="17" t="s">
        <v>139</v>
      </c>
      <c r="C54" s="29">
        <v>705.823265</v>
      </c>
      <c r="D54" s="11">
        <v>347.75</v>
      </c>
      <c r="E54" s="12">
        <v>0.492687075141962</v>
      </c>
    </row>
    <row r="55" customHeight="1" spans="1:5">
      <c r="A55" s="30" t="s">
        <v>140</v>
      </c>
      <c r="B55" s="30" t="s">
        <v>141</v>
      </c>
      <c r="C55" s="31">
        <v>30</v>
      </c>
      <c r="D55" s="11"/>
      <c r="E55" s="12"/>
    </row>
    <row r="56" customHeight="1" spans="1:5">
      <c r="A56" s="17" t="s">
        <v>142</v>
      </c>
      <c r="B56" s="17" t="s">
        <v>143</v>
      </c>
      <c r="C56" s="29">
        <v>675.823265</v>
      </c>
      <c r="D56" s="11">
        <v>347.75</v>
      </c>
      <c r="E56" s="12">
        <v>0.514557604050521</v>
      </c>
    </row>
    <row r="57" customHeight="1" spans="1:5">
      <c r="A57" s="17" t="s">
        <v>144</v>
      </c>
      <c r="B57" s="17" t="s">
        <v>145</v>
      </c>
      <c r="C57" s="29">
        <v>898.843082</v>
      </c>
      <c r="D57" s="11">
        <v>980.23</v>
      </c>
      <c r="E57" s="12">
        <v>1.0905463029419</v>
      </c>
    </row>
    <row r="58" customHeight="1" spans="1:5">
      <c r="A58" s="17" t="s">
        <v>146</v>
      </c>
      <c r="B58" s="17" t="s">
        <v>147</v>
      </c>
      <c r="C58" s="29">
        <v>279.0385</v>
      </c>
      <c r="D58" s="11">
        <v>292</v>
      </c>
      <c r="E58" s="12">
        <v>1.04645057940033</v>
      </c>
    </row>
    <row r="59" customHeight="1" spans="1:5">
      <c r="A59" s="17" t="s">
        <v>488</v>
      </c>
      <c r="B59" s="17" t="s">
        <v>489</v>
      </c>
      <c r="C59" s="29"/>
      <c r="D59" s="11">
        <v>2.08</v>
      </c>
      <c r="E59" s="12"/>
    </row>
    <row r="60" customHeight="1" spans="1:5">
      <c r="A60" s="17" t="s">
        <v>148</v>
      </c>
      <c r="B60" s="17" t="s">
        <v>149</v>
      </c>
      <c r="C60" s="29">
        <v>412.772016</v>
      </c>
      <c r="D60" s="11">
        <v>450.78</v>
      </c>
      <c r="E60" s="12">
        <v>1.09207984680822</v>
      </c>
    </row>
    <row r="61" customHeight="1" spans="1:5">
      <c r="A61" s="17" t="s">
        <v>150</v>
      </c>
      <c r="B61" s="17" t="s">
        <v>151</v>
      </c>
      <c r="C61" s="29">
        <v>207.032566</v>
      </c>
      <c r="D61" s="11">
        <v>231.21</v>
      </c>
      <c r="E61" s="12">
        <v>1.11678082567938</v>
      </c>
    </row>
    <row r="62" customHeight="1" spans="1:5">
      <c r="A62" s="17" t="s">
        <v>152</v>
      </c>
      <c r="B62" s="17" t="s">
        <v>153</v>
      </c>
      <c r="C62" s="29"/>
      <c r="D62" s="11">
        <v>4.16</v>
      </c>
      <c r="E62" s="12"/>
    </row>
    <row r="63" customHeight="1" spans="1:5">
      <c r="A63" s="17" t="s">
        <v>154</v>
      </c>
      <c r="B63" s="17" t="s">
        <v>155</v>
      </c>
      <c r="C63" s="29">
        <f>C66</f>
        <v>11963.31</v>
      </c>
      <c r="D63" s="11">
        <v>8914.6619</v>
      </c>
      <c r="E63" s="12">
        <v>3.28722630913268</v>
      </c>
    </row>
    <row r="64" customHeight="1" spans="1:5">
      <c r="A64" s="17" t="s">
        <v>156</v>
      </c>
      <c r="B64" s="17" t="s">
        <v>157</v>
      </c>
      <c r="C64" s="29"/>
      <c r="D64" s="11">
        <v>22</v>
      </c>
      <c r="E64" s="12"/>
    </row>
    <row r="65" customHeight="1" spans="1:5">
      <c r="A65" s="17" t="s">
        <v>158</v>
      </c>
      <c r="B65" s="17" t="s">
        <v>159</v>
      </c>
      <c r="C65" s="29"/>
      <c r="D65" s="11">
        <v>55</v>
      </c>
      <c r="E65" s="12"/>
    </row>
    <row r="66" customHeight="1" spans="1:5">
      <c r="A66" s="17" t="s">
        <v>160</v>
      </c>
      <c r="B66" s="17" t="s">
        <v>161</v>
      </c>
      <c r="C66" s="29">
        <v>11963.31</v>
      </c>
      <c r="D66" s="11">
        <v>8837.6619</v>
      </c>
      <c r="E66" s="12">
        <v>3.25883303649457</v>
      </c>
    </row>
    <row r="67" customHeight="1" spans="1:5">
      <c r="A67" s="17" t="s">
        <v>162</v>
      </c>
      <c r="B67" s="17" t="s">
        <v>163</v>
      </c>
      <c r="C67" s="29">
        <v>71.810452</v>
      </c>
      <c r="D67" s="11">
        <v>51.56</v>
      </c>
      <c r="E67" s="12">
        <v>0.718001329388652</v>
      </c>
    </row>
    <row r="68" customHeight="1" spans="1:5">
      <c r="A68" s="17" t="s">
        <v>164</v>
      </c>
      <c r="B68" s="17" t="s">
        <v>165</v>
      </c>
      <c r="C68" s="29">
        <v>35.28</v>
      </c>
      <c r="D68" s="11">
        <v>2.36</v>
      </c>
      <c r="E68" s="12">
        <v>0.0668934240362812</v>
      </c>
    </row>
    <row r="69" customHeight="1" spans="1:5">
      <c r="A69" s="17" t="s">
        <v>166</v>
      </c>
      <c r="B69" s="17" t="s">
        <v>167</v>
      </c>
      <c r="C69" s="29">
        <v>36.530452</v>
      </c>
      <c r="D69" s="11">
        <v>49.2</v>
      </c>
      <c r="E69" s="12">
        <v>1.34682155041498</v>
      </c>
    </row>
    <row r="70" customHeight="1" spans="1:5">
      <c r="A70" s="17" t="s">
        <v>168</v>
      </c>
      <c r="B70" s="17" t="s">
        <v>169</v>
      </c>
      <c r="C70" s="29">
        <v>928.614624</v>
      </c>
      <c r="D70" s="11">
        <v>875.863971</v>
      </c>
      <c r="E70" s="12">
        <v>0.943194246960298</v>
      </c>
    </row>
    <row r="71" customHeight="1" spans="1:5">
      <c r="A71" s="17" t="s">
        <v>170</v>
      </c>
      <c r="B71" s="17" t="s">
        <v>171</v>
      </c>
      <c r="C71" s="29">
        <v>2.612829</v>
      </c>
      <c r="D71" s="11">
        <v>37.387171</v>
      </c>
      <c r="E71" s="12">
        <v>14.3090768664922</v>
      </c>
    </row>
    <row r="72" customHeight="1" spans="1:5">
      <c r="A72" s="17" t="s">
        <v>172</v>
      </c>
      <c r="B72" s="17" t="s">
        <v>173</v>
      </c>
      <c r="C72" s="29">
        <v>207.729</v>
      </c>
      <c r="D72" s="11">
        <v>415.771</v>
      </c>
      <c r="E72" s="12">
        <v>2.00150677084086</v>
      </c>
    </row>
    <row r="73" customHeight="1" spans="1:5">
      <c r="A73" s="17" t="s">
        <v>174</v>
      </c>
      <c r="B73" s="17" t="s">
        <v>175</v>
      </c>
      <c r="C73" s="29">
        <v>718.272795</v>
      </c>
      <c r="D73" s="11">
        <v>422.7058</v>
      </c>
      <c r="E73" s="12">
        <v>0.588503146635256</v>
      </c>
    </row>
    <row r="74" customHeight="1" spans="1:5">
      <c r="A74" s="17" t="s">
        <v>176</v>
      </c>
      <c r="B74" s="17" t="s">
        <v>177</v>
      </c>
      <c r="C74" s="29">
        <v>545.0825</v>
      </c>
      <c r="D74" s="11">
        <v>246.8032</v>
      </c>
      <c r="E74" s="12">
        <v>0.452781367958061</v>
      </c>
    </row>
    <row r="75" customHeight="1" spans="1:5">
      <c r="A75" s="17" t="s">
        <v>178</v>
      </c>
      <c r="B75" s="17" t="s">
        <v>179</v>
      </c>
      <c r="C75" s="29">
        <v>5.3</v>
      </c>
      <c r="D75" s="11">
        <v>3.4462</v>
      </c>
      <c r="E75" s="12">
        <v>0.65022641509434</v>
      </c>
    </row>
    <row r="76" customHeight="1" spans="1:5">
      <c r="A76" s="17" t="s">
        <v>180</v>
      </c>
      <c r="B76" s="17" t="s">
        <v>181</v>
      </c>
      <c r="C76" s="29">
        <v>143.85</v>
      </c>
      <c r="D76" s="11">
        <v>172.8671</v>
      </c>
      <c r="E76" s="12">
        <v>1.20171776155718</v>
      </c>
    </row>
    <row r="77" customHeight="1" spans="1:5">
      <c r="A77" s="17" t="s">
        <v>182</v>
      </c>
      <c r="B77" s="17" t="s">
        <v>183</v>
      </c>
      <c r="C77" s="29">
        <v>0.8</v>
      </c>
      <c r="D77" s="11">
        <v>0.5</v>
      </c>
      <c r="E77" s="12">
        <v>0.625</v>
      </c>
    </row>
    <row r="78" customHeight="1" spans="1:5">
      <c r="A78" s="17" t="s">
        <v>184</v>
      </c>
      <c r="B78" s="17" t="s">
        <v>185</v>
      </c>
      <c r="C78" s="29">
        <v>395.1325</v>
      </c>
      <c r="D78" s="11">
        <v>69.9899</v>
      </c>
      <c r="E78" s="12">
        <v>0.1771302031597</v>
      </c>
    </row>
    <row r="79" customHeight="1" spans="1:5">
      <c r="A79" s="30" t="s">
        <v>186</v>
      </c>
      <c r="B79" s="30" t="s">
        <v>187</v>
      </c>
      <c r="C79" s="31">
        <v>5.25469</v>
      </c>
      <c r="D79" s="11"/>
      <c r="E79" s="12"/>
    </row>
    <row r="80" customHeight="1" spans="1:5">
      <c r="A80" s="30" t="s">
        <v>188</v>
      </c>
      <c r="B80" s="30" t="s">
        <v>189</v>
      </c>
      <c r="C80" s="31">
        <v>5.25469</v>
      </c>
      <c r="D80" s="11"/>
      <c r="E80" s="12"/>
    </row>
    <row r="81" customHeight="1" spans="1:5">
      <c r="A81" s="17" t="s">
        <v>190</v>
      </c>
      <c r="B81" s="17" t="s">
        <v>191</v>
      </c>
      <c r="C81" s="29">
        <v>348.489371</v>
      </c>
      <c r="D81" s="11">
        <v>73.203009</v>
      </c>
      <c r="E81" s="12">
        <v>0.210058082374053</v>
      </c>
    </row>
    <row r="82" customHeight="1" spans="1:5">
      <c r="A82" s="17" t="s">
        <v>192</v>
      </c>
      <c r="B82" s="17" t="s">
        <v>193</v>
      </c>
      <c r="C82" s="29">
        <v>23.611871</v>
      </c>
      <c r="D82" s="11">
        <v>37.258129</v>
      </c>
      <c r="E82" s="12">
        <v>1.57794056218586</v>
      </c>
    </row>
    <row r="83" customHeight="1" spans="1:5">
      <c r="A83" s="17" t="s">
        <v>194</v>
      </c>
      <c r="B83" s="17" t="s">
        <v>195</v>
      </c>
      <c r="C83" s="29">
        <v>324.8775</v>
      </c>
      <c r="D83" s="11">
        <v>35.94488</v>
      </c>
      <c r="E83" s="12">
        <v>0.110641334041292</v>
      </c>
    </row>
    <row r="84" customHeight="1" spans="1:5">
      <c r="A84" s="17" t="s">
        <v>196</v>
      </c>
      <c r="B84" s="17" t="s">
        <v>197</v>
      </c>
      <c r="C84" s="29">
        <v>5.16442</v>
      </c>
      <c r="D84" s="11">
        <v>3.48558</v>
      </c>
      <c r="E84" s="12">
        <v>0.674921869251533</v>
      </c>
    </row>
    <row r="85" customHeight="1" spans="1:5">
      <c r="A85" s="17" t="s">
        <v>198</v>
      </c>
      <c r="B85" s="17" t="s">
        <v>199</v>
      </c>
      <c r="C85" s="29">
        <v>5.16442</v>
      </c>
      <c r="D85" s="11">
        <v>3.48558</v>
      </c>
      <c r="E85" s="12">
        <v>0.674921869251533</v>
      </c>
    </row>
    <row r="86" customHeight="1" spans="1:5">
      <c r="A86" s="17" t="s">
        <v>490</v>
      </c>
      <c r="B86" s="17" t="s">
        <v>491</v>
      </c>
      <c r="C86" s="29"/>
      <c r="D86" s="11">
        <v>381.4</v>
      </c>
      <c r="E86" s="12"/>
    </row>
    <row r="87" customHeight="1" spans="1:5">
      <c r="A87" s="17" t="s">
        <v>492</v>
      </c>
      <c r="B87" s="17" t="s">
        <v>491</v>
      </c>
      <c r="C87" s="29"/>
      <c r="D87" s="11">
        <v>381.4</v>
      </c>
      <c r="E87" s="12"/>
    </row>
    <row r="88" customHeight="1" spans="1:5">
      <c r="A88" s="17" t="s">
        <v>200</v>
      </c>
      <c r="B88" s="17" t="s">
        <v>201</v>
      </c>
      <c r="C88" s="29">
        <v>625.568472</v>
      </c>
      <c r="D88" s="11">
        <v>500.082356</v>
      </c>
      <c r="E88" s="12">
        <v>0.799404666928291</v>
      </c>
    </row>
    <row r="89" customHeight="1" spans="1:5">
      <c r="A89" s="30" t="s">
        <v>202</v>
      </c>
      <c r="B89" s="30" t="s">
        <v>203</v>
      </c>
      <c r="C89" s="31">
        <v>85.67101</v>
      </c>
      <c r="D89" s="11"/>
      <c r="E89" s="12"/>
    </row>
    <row r="90" customHeight="1" spans="1:5">
      <c r="A90" s="30" t="s">
        <v>204</v>
      </c>
      <c r="B90" s="30" t="s">
        <v>205</v>
      </c>
      <c r="C90" s="31">
        <v>85.67101</v>
      </c>
      <c r="D90" s="11"/>
      <c r="E90" s="12"/>
    </row>
    <row r="91" customHeight="1" spans="1:5">
      <c r="A91" s="17" t="s">
        <v>206</v>
      </c>
      <c r="B91" s="17" t="s">
        <v>207</v>
      </c>
      <c r="C91" s="29">
        <v>85.240324</v>
      </c>
      <c r="D91" s="11">
        <v>103.5</v>
      </c>
      <c r="E91" s="12">
        <v>1.21421406141065</v>
      </c>
    </row>
    <row r="92" customHeight="1" spans="1:5">
      <c r="A92" s="17" t="s">
        <v>208</v>
      </c>
      <c r="B92" s="17" t="s">
        <v>209</v>
      </c>
      <c r="C92" s="29">
        <v>85.240324</v>
      </c>
      <c r="D92" s="11">
        <v>103.5</v>
      </c>
      <c r="E92" s="12">
        <v>1.21421406141065</v>
      </c>
    </row>
    <row r="93" customHeight="1" spans="1:5">
      <c r="A93" s="30" t="s">
        <v>210</v>
      </c>
      <c r="B93" s="30" t="s">
        <v>211</v>
      </c>
      <c r="C93" s="31">
        <v>3.281286</v>
      </c>
      <c r="D93" s="11"/>
      <c r="E93" s="12"/>
    </row>
    <row r="94" customHeight="1" spans="1:5">
      <c r="A94" s="30" t="s">
        <v>212</v>
      </c>
      <c r="B94" s="30" t="s">
        <v>213</v>
      </c>
      <c r="C94" s="31">
        <v>3.281286</v>
      </c>
      <c r="D94" s="11"/>
      <c r="E94" s="12"/>
    </row>
    <row r="95" customHeight="1" spans="1:5">
      <c r="A95" s="17" t="s">
        <v>214</v>
      </c>
      <c r="B95" s="17" t="s">
        <v>215</v>
      </c>
      <c r="C95" s="29">
        <v>210.748208</v>
      </c>
      <c r="D95" s="11">
        <v>250.94</v>
      </c>
      <c r="E95" s="12">
        <v>1.19071000594226</v>
      </c>
    </row>
    <row r="96" customHeight="1" spans="1:5">
      <c r="A96" s="17" t="s">
        <v>216</v>
      </c>
      <c r="B96" s="17" t="s">
        <v>217</v>
      </c>
      <c r="C96" s="29">
        <v>54.0068</v>
      </c>
      <c r="D96" s="11">
        <v>67.3</v>
      </c>
      <c r="E96" s="12">
        <v>1.24613937504166</v>
      </c>
    </row>
    <row r="97" customHeight="1" spans="1:5">
      <c r="A97" s="17" t="s">
        <v>218</v>
      </c>
      <c r="B97" s="17" t="s">
        <v>219</v>
      </c>
      <c r="C97" s="29">
        <v>156.741408</v>
      </c>
      <c r="D97" s="11">
        <v>183.64</v>
      </c>
      <c r="E97" s="12">
        <v>1.17161126943558</v>
      </c>
    </row>
    <row r="98" customHeight="1" spans="1:5">
      <c r="A98" s="17" t="s">
        <v>220</v>
      </c>
      <c r="B98" s="17" t="s">
        <v>221</v>
      </c>
      <c r="C98" s="29">
        <v>240.627644</v>
      </c>
      <c r="D98" s="11">
        <v>145.642356</v>
      </c>
      <c r="E98" s="12">
        <v>0.605260283394538</v>
      </c>
    </row>
    <row r="99" customHeight="1" spans="1:5">
      <c r="A99" s="17" t="s">
        <v>222</v>
      </c>
      <c r="B99" s="17" t="s">
        <v>223</v>
      </c>
      <c r="C99" s="29">
        <v>240.627644</v>
      </c>
      <c r="D99" s="11">
        <v>145.642356</v>
      </c>
      <c r="E99" s="12">
        <v>0.605260283394538</v>
      </c>
    </row>
    <row r="100" customHeight="1" spans="1:5">
      <c r="A100" s="17" t="s">
        <v>226</v>
      </c>
      <c r="B100" s="17" t="s">
        <v>227</v>
      </c>
      <c r="C100" s="29">
        <f>C101+C103+C105+C107</f>
        <v>2872.160092</v>
      </c>
      <c r="D100" s="11">
        <v>1581.905504</v>
      </c>
      <c r="E100" s="12">
        <v>0.549754028899686</v>
      </c>
    </row>
    <row r="101" customHeight="1" spans="1:5">
      <c r="A101" s="17" t="s">
        <v>228</v>
      </c>
      <c r="B101" s="17" t="s">
        <v>229</v>
      </c>
      <c r="C101" s="29">
        <v>1058.463036</v>
      </c>
      <c r="D101" s="11">
        <v>1083.5</v>
      </c>
      <c r="E101" s="12">
        <v>1.02365407496384</v>
      </c>
    </row>
    <row r="102" customHeight="1" spans="1:5">
      <c r="A102" s="17" t="s">
        <v>230</v>
      </c>
      <c r="B102" s="17" t="s">
        <v>231</v>
      </c>
      <c r="C102" s="29">
        <v>1058.463036</v>
      </c>
      <c r="D102" s="11">
        <v>1083.5</v>
      </c>
      <c r="E102" s="12">
        <v>1.02365407496384</v>
      </c>
    </row>
    <row r="103" customHeight="1" spans="1:5">
      <c r="A103" s="17" t="s">
        <v>232</v>
      </c>
      <c r="B103" s="17" t="s">
        <v>233</v>
      </c>
      <c r="C103" s="29"/>
      <c r="D103" s="11">
        <v>27</v>
      </c>
      <c r="E103" s="12"/>
    </row>
    <row r="104" customHeight="1" spans="1:5">
      <c r="A104" s="17" t="s">
        <v>234</v>
      </c>
      <c r="B104" s="17" t="s">
        <v>235</v>
      </c>
      <c r="C104" s="29"/>
      <c r="D104" s="11">
        <v>27</v>
      </c>
      <c r="E104" s="12"/>
    </row>
    <row r="105" customHeight="1" spans="1:5">
      <c r="A105" s="17" t="s">
        <v>236</v>
      </c>
      <c r="B105" s="17" t="s">
        <v>237</v>
      </c>
      <c r="C105" s="29">
        <f>C106</f>
        <v>1747.1509</v>
      </c>
      <c r="D105" s="11">
        <v>454.7241</v>
      </c>
      <c r="E105" s="12">
        <v>0.259476184892234</v>
      </c>
    </row>
    <row r="106" customHeight="1" spans="1:5">
      <c r="A106" s="17" t="s">
        <v>238</v>
      </c>
      <c r="B106" s="17" t="s">
        <v>239</v>
      </c>
      <c r="C106" s="29">
        <v>1747.1509</v>
      </c>
      <c r="D106" s="11">
        <v>454.7241</v>
      </c>
      <c r="E106" s="12">
        <v>0.259476184892234</v>
      </c>
    </row>
    <row r="107" customHeight="1" spans="1:5">
      <c r="A107" s="17" t="s">
        <v>240</v>
      </c>
      <c r="B107" s="17" t="s">
        <v>241</v>
      </c>
      <c r="C107" s="29">
        <v>66.546156</v>
      </c>
      <c r="D107" s="11">
        <v>16.681404</v>
      </c>
      <c r="E107" s="12">
        <v>0.250674193713007</v>
      </c>
    </row>
    <row r="108" customHeight="1" spans="1:5">
      <c r="A108" s="17" t="s">
        <v>242</v>
      </c>
      <c r="B108" s="17" t="s">
        <v>243</v>
      </c>
      <c r="C108" s="29">
        <v>66.546156</v>
      </c>
      <c r="D108" s="11">
        <v>16.681404</v>
      </c>
      <c r="E108" s="12">
        <v>0.250674193713007</v>
      </c>
    </row>
    <row r="109" customHeight="1" spans="1:5">
      <c r="A109" s="17" t="s">
        <v>244</v>
      </c>
      <c r="B109" s="17" t="s">
        <v>245</v>
      </c>
      <c r="C109" s="29">
        <v>3326.036088</v>
      </c>
      <c r="D109" s="11">
        <v>6023.102</v>
      </c>
      <c r="E109" s="12">
        <v>1.81089496344635</v>
      </c>
    </row>
    <row r="110" customHeight="1" spans="1:5">
      <c r="A110" s="17" t="s">
        <v>246</v>
      </c>
      <c r="B110" s="17" t="s">
        <v>247</v>
      </c>
      <c r="C110" s="29">
        <v>2280.673905</v>
      </c>
      <c r="D110" s="11">
        <v>4926.392</v>
      </c>
      <c r="E110" s="12">
        <v>2.16005979162549</v>
      </c>
    </row>
    <row r="111" customHeight="1" spans="1:5">
      <c r="A111" s="17" t="s">
        <v>248</v>
      </c>
      <c r="B111" s="17" t="s">
        <v>52</v>
      </c>
      <c r="C111" s="29">
        <v>197.750892</v>
      </c>
      <c r="D111" s="11">
        <v>390.59</v>
      </c>
      <c r="E111" s="12">
        <v>1.97516176058513</v>
      </c>
    </row>
    <row r="112" customHeight="1" spans="1:5">
      <c r="A112" s="30" t="s">
        <v>249</v>
      </c>
      <c r="B112" s="30" t="s">
        <v>250</v>
      </c>
      <c r="C112" s="31">
        <v>1.23462</v>
      </c>
      <c r="D112" s="11"/>
      <c r="E112" s="12"/>
    </row>
    <row r="113" customHeight="1" spans="1:5">
      <c r="A113" s="17" t="s">
        <v>251</v>
      </c>
      <c r="B113" s="17" t="s">
        <v>252</v>
      </c>
      <c r="C113" s="29">
        <v>2081.688393</v>
      </c>
      <c r="D113" s="11">
        <v>4535.802</v>
      </c>
      <c r="E113" s="12">
        <v>2.17890536126941</v>
      </c>
    </row>
    <row r="114" customHeight="1" spans="1:5">
      <c r="A114" s="17" t="s">
        <v>253</v>
      </c>
      <c r="B114" s="17" t="s">
        <v>254</v>
      </c>
      <c r="C114" s="29">
        <v>970.662183</v>
      </c>
      <c r="D114" s="11">
        <v>1090.9</v>
      </c>
      <c r="E114" s="12">
        <v>1.12387194958846</v>
      </c>
    </row>
    <row r="115" customHeight="1" spans="1:5">
      <c r="A115" s="17" t="s">
        <v>255</v>
      </c>
      <c r="B115" s="17" t="s">
        <v>256</v>
      </c>
      <c r="C115" s="29">
        <v>970.662183</v>
      </c>
      <c r="D115" s="11">
        <v>1090.9</v>
      </c>
      <c r="E115" s="12">
        <v>1.12387194958846</v>
      </c>
    </row>
    <row r="116" customHeight="1" spans="1:5">
      <c r="A116" s="17" t="s">
        <v>257</v>
      </c>
      <c r="B116" s="17" t="s">
        <v>258</v>
      </c>
      <c r="C116" s="29">
        <v>74.7</v>
      </c>
      <c r="D116" s="11">
        <v>5.81</v>
      </c>
      <c r="E116" s="12">
        <v>0.0777777777777778</v>
      </c>
    </row>
    <row r="117" customHeight="1" spans="1:5">
      <c r="A117" s="17" t="s">
        <v>259</v>
      </c>
      <c r="B117" s="17" t="s">
        <v>258</v>
      </c>
      <c r="C117" s="29">
        <v>74.7</v>
      </c>
      <c r="D117" s="11">
        <v>5.81</v>
      </c>
      <c r="E117" s="12">
        <v>0.0777777777777778</v>
      </c>
    </row>
    <row r="118" customHeight="1" spans="1:5">
      <c r="A118" s="17" t="s">
        <v>260</v>
      </c>
      <c r="B118" s="17" t="s">
        <v>261</v>
      </c>
      <c r="C118" s="29">
        <f>C119+C128+C133+C138</f>
        <v>10916.457945</v>
      </c>
      <c r="D118" s="11">
        <v>8591.416164</v>
      </c>
      <c r="E118" s="12">
        <v>0.786324129733501</v>
      </c>
    </row>
    <row r="119" customHeight="1" spans="1:5">
      <c r="A119" s="17" t="s">
        <v>262</v>
      </c>
      <c r="B119" s="17" t="s">
        <v>263</v>
      </c>
      <c r="C119" s="29">
        <f>C120+C121+C122+C123+C124+C125+C126+C127</f>
        <v>1384.703789</v>
      </c>
      <c r="D119" s="11">
        <v>1917.541492</v>
      </c>
      <c r="E119" s="12">
        <v>1.37527665924383</v>
      </c>
    </row>
    <row r="120" customHeight="1" spans="1:5">
      <c r="A120" s="17" t="s">
        <v>264</v>
      </c>
      <c r="B120" s="17" t="s">
        <v>98</v>
      </c>
      <c r="C120" s="29">
        <v>254.487972</v>
      </c>
      <c r="D120" s="11">
        <v>336.8801</v>
      </c>
      <c r="E120" s="12">
        <v>1.32375647207405</v>
      </c>
    </row>
    <row r="121" customHeight="1" spans="1:5">
      <c r="A121" s="30" t="s">
        <v>265</v>
      </c>
      <c r="B121" s="30" t="s">
        <v>266</v>
      </c>
      <c r="C121" s="31">
        <v>3.7062</v>
      </c>
      <c r="D121" s="11"/>
      <c r="E121" s="12"/>
    </row>
    <row r="122" customHeight="1" spans="1:5">
      <c r="A122" s="30" t="s">
        <v>267</v>
      </c>
      <c r="B122" s="30" t="s">
        <v>268</v>
      </c>
      <c r="C122" s="31">
        <v>3.510723</v>
      </c>
      <c r="D122" s="11"/>
      <c r="E122" s="12"/>
    </row>
    <row r="123" customHeight="1" spans="1:5">
      <c r="A123" s="17" t="s">
        <v>269</v>
      </c>
      <c r="B123" s="17" t="s">
        <v>270</v>
      </c>
      <c r="C123" s="29">
        <v>848.283826</v>
      </c>
      <c r="D123" s="11">
        <v>389.163192</v>
      </c>
      <c r="E123" s="12">
        <v>0.458765309525069</v>
      </c>
    </row>
    <row r="124" customHeight="1" spans="1:5">
      <c r="A124" s="30" t="s">
        <v>271</v>
      </c>
      <c r="B124" s="30" t="s">
        <v>272</v>
      </c>
      <c r="C124" s="31">
        <v>0.435</v>
      </c>
      <c r="D124" s="11"/>
      <c r="E124" s="12"/>
    </row>
    <row r="125" customHeight="1" spans="1:5">
      <c r="A125" s="17" t="s">
        <v>273</v>
      </c>
      <c r="B125" s="17" t="s">
        <v>274</v>
      </c>
      <c r="C125" s="29">
        <v>19.57</v>
      </c>
      <c r="D125" s="11">
        <v>16</v>
      </c>
      <c r="E125" s="12">
        <v>0.817577925396014</v>
      </c>
    </row>
    <row r="126" customHeight="1" spans="1:5">
      <c r="A126" s="17" t="s">
        <v>275</v>
      </c>
      <c r="B126" s="17" t="s">
        <v>276</v>
      </c>
      <c r="C126" s="29">
        <v>11.6914</v>
      </c>
      <c r="D126" s="11">
        <v>56.8582</v>
      </c>
      <c r="E126" s="12">
        <v>4.8632499101904</v>
      </c>
    </row>
    <row r="127" customHeight="1" spans="1:5">
      <c r="A127" s="17" t="s">
        <v>277</v>
      </c>
      <c r="B127" s="17" t="s">
        <v>278</v>
      </c>
      <c r="C127" s="29">
        <v>243.018668</v>
      </c>
      <c r="D127" s="11">
        <v>1118.64</v>
      </c>
      <c r="E127" s="12">
        <v>4.42832881400785</v>
      </c>
    </row>
    <row r="128" customHeight="1" spans="1:5">
      <c r="A128" s="17" t="s">
        <v>279</v>
      </c>
      <c r="B128" s="17" t="s">
        <v>280</v>
      </c>
      <c r="C128" s="29">
        <v>4023.344388</v>
      </c>
      <c r="D128" s="11">
        <v>4082.605816</v>
      </c>
      <c r="E128" s="12">
        <v>1.01472939482306</v>
      </c>
    </row>
    <row r="129" customHeight="1" spans="1:5">
      <c r="A129" s="17" t="s">
        <v>281</v>
      </c>
      <c r="B129" s="17" t="s">
        <v>282</v>
      </c>
      <c r="C129" s="29">
        <v>187.925</v>
      </c>
      <c r="D129" s="11">
        <v>348.7403</v>
      </c>
      <c r="E129" s="12">
        <v>1.85574191831848</v>
      </c>
    </row>
    <row r="130" customHeight="1" spans="1:5">
      <c r="A130" s="17" t="s">
        <v>283</v>
      </c>
      <c r="B130" s="17" t="s">
        <v>284</v>
      </c>
      <c r="C130" s="29">
        <v>298.043933</v>
      </c>
      <c r="D130" s="11">
        <v>555.08</v>
      </c>
      <c r="E130" s="12">
        <v>1.86240999577737</v>
      </c>
    </row>
    <row r="131" customHeight="1" spans="1:5">
      <c r="A131" s="17" t="s">
        <v>285</v>
      </c>
      <c r="B131" s="17" t="s">
        <v>286</v>
      </c>
      <c r="C131" s="29">
        <v>2841.309071</v>
      </c>
      <c r="D131" s="11">
        <v>3061.11</v>
      </c>
      <c r="E131" s="12">
        <v>1.07735903539795</v>
      </c>
    </row>
    <row r="132" customHeight="1" spans="1:5">
      <c r="A132" s="17" t="s">
        <v>287</v>
      </c>
      <c r="B132" s="17" t="s">
        <v>288</v>
      </c>
      <c r="C132" s="29">
        <v>696.066384</v>
      </c>
      <c r="D132" s="11">
        <v>117.675516</v>
      </c>
      <c r="E132" s="12">
        <v>0.169057892616173</v>
      </c>
    </row>
    <row r="133" customHeight="1" spans="1:5">
      <c r="A133" s="17" t="s">
        <v>289</v>
      </c>
      <c r="B133" s="17" t="s">
        <v>290</v>
      </c>
      <c r="C133" s="29">
        <v>4576.297368</v>
      </c>
      <c r="D133" s="11">
        <v>1808.068856</v>
      </c>
      <c r="E133" s="12">
        <v>0.39509426739683</v>
      </c>
    </row>
    <row r="134" customHeight="1" spans="1:5">
      <c r="A134" s="30" t="s">
        <v>291</v>
      </c>
      <c r="B134" s="30" t="s">
        <v>292</v>
      </c>
      <c r="C134" s="31">
        <v>199.703841</v>
      </c>
      <c r="D134" s="11"/>
      <c r="E134" s="12"/>
    </row>
    <row r="135" customHeight="1" spans="1:5">
      <c r="A135" s="17" t="s">
        <v>293</v>
      </c>
      <c r="B135" s="17" t="s">
        <v>294</v>
      </c>
      <c r="C135" s="29">
        <v>5.89218</v>
      </c>
      <c r="D135" s="11">
        <v>10</v>
      </c>
      <c r="E135" s="12">
        <v>1.69716471662441</v>
      </c>
    </row>
    <row r="136" customHeight="1" spans="1:5">
      <c r="A136" s="17" t="s">
        <v>295</v>
      </c>
      <c r="B136" s="17" t="s">
        <v>296</v>
      </c>
      <c r="C136" s="29">
        <v>3790.983551</v>
      </c>
      <c r="D136" s="11">
        <v>538.350756</v>
      </c>
      <c r="E136" s="12">
        <v>0.14200820150169</v>
      </c>
    </row>
    <row r="137" customHeight="1" spans="1:5">
      <c r="A137" s="17" t="s">
        <v>297</v>
      </c>
      <c r="B137" s="17" t="s">
        <v>298</v>
      </c>
      <c r="C137" s="29">
        <v>579.717796</v>
      </c>
      <c r="D137" s="11">
        <v>1259.7181</v>
      </c>
      <c r="E137" s="12">
        <v>2.1729850432261</v>
      </c>
    </row>
    <row r="138" customHeight="1" spans="1:5">
      <c r="A138" s="17" t="s">
        <v>299</v>
      </c>
      <c r="B138" s="17" t="s">
        <v>300</v>
      </c>
      <c r="C138" s="29">
        <v>932.1124</v>
      </c>
      <c r="D138" s="11">
        <v>783.2</v>
      </c>
      <c r="E138" s="12">
        <v>0.840242013731391</v>
      </c>
    </row>
    <row r="139" customHeight="1" spans="1:5">
      <c r="A139" s="17" t="s">
        <v>301</v>
      </c>
      <c r="B139" s="17" t="s">
        <v>302</v>
      </c>
      <c r="C139" s="29">
        <v>152.1124</v>
      </c>
      <c r="D139" s="11">
        <v>3.2</v>
      </c>
      <c r="E139" s="12">
        <v>0.0210370752154328</v>
      </c>
    </row>
    <row r="140" customHeight="1" spans="1:5">
      <c r="A140" s="17" t="s">
        <v>303</v>
      </c>
      <c r="B140" s="17" t="s">
        <v>304</v>
      </c>
      <c r="C140" s="29">
        <v>780</v>
      </c>
      <c r="D140" s="11">
        <v>780</v>
      </c>
      <c r="E140" s="12">
        <v>1</v>
      </c>
    </row>
    <row r="141" customHeight="1" spans="1:5">
      <c r="A141" s="30" t="s">
        <v>305</v>
      </c>
      <c r="B141" s="30" t="s">
        <v>306</v>
      </c>
      <c r="C141" s="31">
        <v>73.6136</v>
      </c>
      <c r="D141" s="11"/>
      <c r="E141" s="12"/>
    </row>
    <row r="142" customHeight="1" spans="1:5">
      <c r="A142" s="30" t="s">
        <v>307</v>
      </c>
      <c r="B142" s="30" t="s">
        <v>308</v>
      </c>
      <c r="C142" s="31">
        <v>73.6136</v>
      </c>
      <c r="D142" s="11"/>
      <c r="E142" s="12"/>
    </row>
    <row r="143" customHeight="1" spans="1:5">
      <c r="A143" s="30" t="s">
        <v>309</v>
      </c>
      <c r="B143" s="30" t="s">
        <v>310</v>
      </c>
      <c r="C143" s="31">
        <v>73.6136</v>
      </c>
      <c r="D143" s="11"/>
      <c r="E143" s="12"/>
    </row>
    <row r="144" customHeight="1" spans="1:5">
      <c r="A144" s="17" t="s">
        <v>311</v>
      </c>
      <c r="B144" s="17" t="s">
        <v>312</v>
      </c>
      <c r="C144" s="29">
        <f>C147</f>
        <v>4528.2</v>
      </c>
      <c r="D144" s="11">
        <v>11467.189406</v>
      </c>
      <c r="E144" s="12">
        <f>D144/C144</f>
        <v>2.53239463937105</v>
      </c>
    </row>
    <row r="145" customHeight="1" spans="1:5">
      <c r="A145" s="17" t="s">
        <v>313</v>
      </c>
      <c r="B145" s="17" t="s">
        <v>314</v>
      </c>
      <c r="C145" s="29"/>
      <c r="D145" s="11">
        <v>35.2</v>
      </c>
      <c r="E145" s="12"/>
    </row>
    <row r="146" customHeight="1" spans="1:5">
      <c r="A146" s="17" t="s">
        <v>315</v>
      </c>
      <c r="B146" s="17" t="s">
        <v>316</v>
      </c>
      <c r="C146" s="29"/>
      <c r="D146" s="11">
        <v>35.2</v>
      </c>
      <c r="E146" s="12"/>
    </row>
    <row r="147" customHeight="1" spans="1:5">
      <c r="A147" s="17" t="s">
        <v>317</v>
      </c>
      <c r="B147" s="17" t="s">
        <v>318</v>
      </c>
      <c r="C147" s="29">
        <f>C148</f>
        <v>4528.2</v>
      </c>
      <c r="D147" s="11">
        <v>11431.989406</v>
      </c>
      <c r="E147" s="12">
        <f>D147/C147</f>
        <v>2.52462113113378</v>
      </c>
    </row>
    <row r="148" customHeight="1" spans="1:5">
      <c r="A148" s="17" t="s">
        <v>319</v>
      </c>
      <c r="B148" s="17" t="s">
        <v>320</v>
      </c>
      <c r="C148" s="29">
        <v>4528.2</v>
      </c>
      <c r="D148" s="11">
        <v>11431.989406</v>
      </c>
      <c r="E148" s="12">
        <f>D148/C148</f>
        <v>2.52462113113378</v>
      </c>
    </row>
    <row r="149" customHeight="1" spans="1:5">
      <c r="A149" s="30" t="s">
        <v>321</v>
      </c>
      <c r="B149" s="30" t="s">
        <v>322</v>
      </c>
      <c r="C149" s="31">
        <v>2</v>
      </c>
      <c r="D149" s="11"/>
      <c r="E149" s="12"/>
    </row>
    <row r="150" customHeight="1" spans="1:5">
      <c r="A150" s="30" t="s">
        <v>323</v>
      </c>
      <c r="B150" s="30" t="s">
        <v>324</v>
      </c>
      <c r="C150" s="31">
        <v>2</v>
      </c>
      <c r="D150" s="11"/>
      <c r="E150" s="12"/>
    </row>
    <row r="151" customHeight="1" spans="1:5">
      <c r="A151" s="30" t="s">
        <v>325</v>
      </c>
      <c r="B151" s="30" t="s">
        <v>324</v>
      </c>
      <c r="C151" s="31">
        <v>2</v>
      </c>
      <c r="D151" s="11"/>
      <c r="E151" s="12"/>
    </row>
    <row r="152" customHeight="1" spans="1:5">
      <c r="A152" s="17" t="s">
        <v>326</v>
      </c>
      <c r="B152" s="17" t="s">
        <v>327</v>
      </c>
      <c r="C152" s="29">
        <v>558.7069</v>
      </c>
      <c r="D152" s="11">
        <v>633.31</v>
      </c>
      <c r="E152" s="12">
        <v>1.13352815223868</v>
      </c>
    </row>
    <row r="153" customHeight="1" spans="1:5">
      <c r="A153" s="17" t="s">
        <v>328</v>
      </c>
      <c r="B153" s="17" t="s">
        <v>329</v>
      </c>
      <c r="C153" s="29">
        <v>558.7069</v>
      </c>
      <c r="D153" s="11">
        <v>633.31</v>
      </c>
      <c r="E153" s="12">
        <v>1.13352815223868</v>
      </c>
    </row>
    <row r="154" customHeight="1" spans="1:5">
      <c r="A154" s="17" t="s">
        <v>330</v>
      </c>
      <c r="B154" s="17" t="s">
        <v>331</v>
      </c>
      <c r="C154" s="29">
        <v>335.3269</v>
      </c>
      <c r="D154" s="11">
        <v>357.91</v>
      </c>
      <c r="E154" s="12">
        <v>1.06734652066387</v>
      </c>
    </row>
    <row r="155" customHeight="1" spans="1:5">
      <c r="A155" s="17" t="s">
        <v>332</v>
      </c>
      <c r="B155" s="17" t="s">
        <v>333</v>
      </c>
      <c r="C155" s="29">
        <v>223.38</v>
      </c>
      <c r="D155" s="11">
        <v>275.4</v>
      </c>
      <c r="E155" s="12">
        <v>1.23287671232877</v>
      </c>
    </row>
    <row r="156" customHeight="1" spans="1:5">
      <c r="A156" s="17" t="s">
        <v>334</v>
      </c>
      <c r="B156" s="17" t="s">
        <v>335</v>
      </c>
      <c r="C156" s="29">
        <v>64.172778</v>
      </c>
      <c r="D156" s="11">
        <v>25.917446</v>
      </c>
      <c r="E156" s="12">
        <v>0.403869784162998</v>
      </c>
    </row>
    <row r="157" customHeight="1" spans="1:5">
      <c r="A157" s="17" t="s">
        <v>336</v>
      </c>
      <c r="B157" s="17" t="s">
        <v>337</v>
      </c>
      <c r="C157" s="29">
        <v>64.172778</v>
      </c>
      <c r="D157" s="11">
        <v>25.917446</v>
      </c>
      <c r="E157" s="12">
        <v>0.403869784162998</v>
      </c>
    </row>
    <row r="158" customHeight="1" spans="1:5">
      <c r="A158" s="17" t="s">
        <v>338</v>
      </c>
      <c r="B158" s="17" t="s">
        <v>339</v>
      </c>
      <c r="C158" s="29">
        <v>64.172778</v>
      </c>
      <c r="D158" s="11">
        <v>25.917446</v>
      </c>
      <c r="E158" s="12">
        <v>0.403869784162998</v>
      </c>
    </row>
    <row r="159" customHeight="1" spans="1:5">
      <c r="A159" s="8"/>
      <c r="B159" s="18" t="s">
        <v>346</v>
      </c>
      <c r="C159" s="32">
        <f>C4+C38+C41+C44+C50+C88+C100+C109+C118+C141+C144+C149+C152+C156</f>
        <v>42980.47878</v>
      </c>
      <c r="D159" s="19">
        <v>48568.354386</v>
      </c>
      <c r="E159" s="20">
        <v>1.68839437224092</v>
      </c>
    </row>
    <row r="160" customHeight="1" spans="1:5">
      <c r="A160" s="8"/>
      <c r="B160" s="18" t="s">
        <v>347</v>
      </c>
      <c r="C160" s="32"/>
      <c r="D160" s="19"/>
      <c r="E160" s="19"/>
    </row>
    <row r="161" customHeight="1" spans="1:5">
      <c r="A161" s="8"/>
      <c r="B161" s="18" t="s">
        <v>348</v>
      </c>
      <c r="C161" s="32">
        <v>6929.189406</v>
      </c>
      <c r="D161" s="19"/>
      <c r="E161" s="19"/>
    </row>
    <row r="162" customHeight="1" spans="1:5">
      <c r="A162" s="8"/>
      <c r="B162" s="18" t="s">
        <v>349</v>
      </c>
      <c r="C162" s="32">
        <v>2896.56498</v>
      </c>
      <c r="D162" s="19"/>
      <c r="E162" s="19"/>
    </row>
    <row r="163" customHeight="1" spans="1:5">
      <c r="A163" s="8"/>
      <c r="B163" s="18" t="s">
        <v>350</v>
      </c>
      <c r="C163" s="32">
        <v>4318.53</v>
      </c>
      <c r="D163" s="19"/>
      <c r="E163" s="19"/>
    </row>
    <row r="164" customHeight="1" spans="1:5">
      <c r="A164" s="8"/>
      <c r="B164" s="18" t="s">
        <v>39</v>
      </c>
      <c r="C164" s="32">
        <f>SUM(C159:C163)</f>
        <v>57124.763166</v>
      </c>
      <c r="D164" s="19">
        <f>SUM(D159:D163)</f>
        <v>48568.354386</v>
      </c>
      <c r="E164" s="19">
        <f>D164/C164*100</f>
        <v>85.0215417871655</v>
      </c>
    </row>
  </sheetData>
  <mergeCells count="1">
    <mergeCell ref="A1:E1"/>
  </mergeCells>
  <pageMargins left="0.31496062992126" right="0.31496062992126" top="0.236220472440945" bottom="0.58" header="0" footer="0"/>
  <pageSetup paperSize="9" orientation="portrait"/>
  <headerFooter>
    <oddFooter>&amp;C&amp;N---&amp;P</oddFooter>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31"/>
  <sheetViews>
    <sheetView workbookViewId="0">
      <pane ySplit="3" topLeftCell="A4" activePane="bottomLeft" state="frozen"/>
      <selection/>
      <selection pane="bottomLeft" activeCell="D12" sqref="D12:D16"/>
    </sheetView>
  </sheetViews>
  <sheetFormatPr defaultColWidth="10" defaultRowHeight="13.5" outlineLevelCol="4"/>
  <cols>
    <col min="1" max="1" width="20.625" customWidth="1"/>
    <col min="2" max="4" width="13.625" customWidth="1"/>
    <col min="5" max="5" width="78.5" customWidth="1"/>
    <col min="6" max="7" width="9.75" customWidth="1"/>
  </cols>
  <sheetData>
    <row r="1" ht="50.1" customHeight="1" spans="1:4">
      <c r="A1" s="4" t="s">
        <v>17</v>
      </c>
      <c r="B1" s="4"/>
      <c r="C1" s="4"/>
      <c r="D1" s="4"/>
    </row>
    <row r="2" ht="22.7" customHeight="1" spans="1:4">
      <c r="A2" s="6"/>
      <c r="B2" s="6"/>
      <c r="D2" s="7" t="s">
        <v>40</v>
      </c>
    </row>
    <row r="3" ht="30" customHeight="1" spans="1:5">
      <c r="A3" s="8" t="s">
        <v>42</v>
      </c>
      <c r="B3" s="8" t="s">
        <v>481</v>
      </c>
      <c r="C3" s="8" t="s">
        <v>482</v>
      </c>
      <c r="D3" s="8" t="s">
        <v>483</v>
      </c>
      <c r="E3" s="8" t="s">
        <v>351</v>
      </c>
    </row>
    <row r="4" ht="25.7" customHeight="1" spans="1:5">
      <c r="A4" s="18" t="s">
        <v>352</v>
      </c>
      <c r="B4" s="11">
        <v>2290.735926</v>
      </c>
      <c r="C4" s="11">
        <v>2719.8659</v>
      </c>
      <c r="D4" s="12">
        <v>1.18733279952933</v>
      </c>
      <c r="E4" s="25" t="s">
        <v>353</v>
      </c>
    </row>
    <row r="5" ht="25.7" customHeight="1" spans="1:5">
      <c r="A5" s="17" t="s">
        <v>354</v>
      </c>
      <c r="B5" s="11">
        <v>1394.114997</v>
      </c>
      <c r="C5" s="11">
        <v>1660.85</v>
      </c>
      <c r="D5" s="12">
        <v>1.19132926880063</v>
      </c>
      <c r="E5" s="25" t="s">
        <v>355</v>
      </c>
    </row>
    <row r="6" ht="25.7" customHeight="1" spans="1:5">
      <c r="A6" s="17" t="s">
        <v>356</v>
      </c>
      <c r="B6" s="11">
        <v>267.205807</v>
      </c>
      <c r="C6" s="11">
        <v>308.74</v>
      </c>
      <c r="D6" s="12">
        <v>1.15543896095043</v>
      </c>
      <c r="E6" s="25" t="s">
        <v>357</v>
      </c>
    </row>
    <row r="7" ht="25.7" customHeight="1" spans="1:5">
      <c r="A7" s="17" t="s">
        <v>358</v>
      </c>
      <c r="B7" s="11">
        <v>193.2576</v>
      </c>
      <c r="C7" s="11">
        <v>209</v>
      </c>
      <c r="D7" s="12">
        <v>1.08145811600682</v>
      </c>
      <c r="E7" s="25" t="s">
        <v>359</v>
      </c>
    </row>
    <row r="8" ht="25.7" customHeight="1" spans="1:5">
      <c r="A8" s="17" t="s">
        <v>360</v>
      </c>
      <c r="B8" s="11">
        <v>436.157522</v>
      </c>
      <c r="C8" s="11">
        <v>541.2759</v>
      </c>
      <c r="D8" s="12">
        <v>1.24101012294361</v>
      </c>
      <c r="E8" s="25" t="s">
        <v>361</v>
      </c>
    </row>
    <row r="9" ht="25.7" customHeight="1" spans="1:5">
      <c r="A9" s="18" t="s">
        <v>362</v>
      </c>
      <c r="B9" s="11">
        <v>211.237393</v>
      </c>
      <c r="C9" s="11">
        <v>258.602</v>
      </c>
      <c r="D9" s="12">
        <v>1.22422453869235</v>
      </c>
      <c r="E9" s="25" t="s">
        <v>363</v>
      </c>
    </row>
    <row r="10" ht="25.7" customHeight="1" spans="1:5">
      <c r="A10" s="17" t="s">
        <v>364</v>
      </c>
      <c r="B10" s="11">
        <v>191.228385</v>
      </c>
      <c r="C10" s="11">
        <v>217.722</v>
      </c>
      <c r="D10" s="12">
        <v>1.13854436411205</v>
      </c>
      <c r="E10" s="25" t="s">
        <v>365</v>
      </c>
    </row>
    <row r="11" ht="25.7" customHeight="1" spans="1:5">
      <c r="A11" s="17" t="s">
        <v>366</v>
      </c>
      <c r="B11" s="11">
        <v>15.8185</v>
      </c>
      <c r="C11" s="11">
        <v>18</v>
      </c>
      <c r="D11" s="12">
        <v>1.13790814552581</v>
      </c>
      <c r="E11" s="25" t="s">
        <v>367</v>
      </c>
    </row>
    <row r="12" ht="25.7" customHeight="1" spans="1:5">
      <c r="A12" s="17" t="s">
        <v>368</v>
      </c>
      <c r="B12" s="11">
        <v>0</v>
      </c>
      <c r="C12" s="11">
        <v>0</v>
      </c>
      <c r="D12" s="12">
        <v>0</v>
      </c>
      <c r="E12" s="25" t="s">
        <v>369</v>
      </c>
    </row>
    <row r="13" ht="25.7" customHeight="1" spans="1:5">
      <c r="A13" s="17" t="s">
        <v>370</v>
      </c>
      <c r="B13" s="11">
        <v>0</v>
      </c>
      <c r="C13" s="11">
        <v>0</v>
      </c>
      <c r="D13" s="12">
        <v>0</v>
      </c>
      <c r="E13" s="25" t="s">
        <v>371</v>
      </c>
    </row>
    <row r="14" ht="25.7" customHeight="1" spans="1:5">
      <c r="A14" s="17" t="s">
        <v>372</v>
      </c>
      <c r="B14" s="11">
        <v>0</v>
      </c>
      <c r="C14" s="11">
        <v>0</v>
      </c>
      <c r="D14" s="12">
        <v>0</v>
      </c>
      <c r="E14" s="25" t="s">
        <v>373</v>
      </c>
    </row>
    <row r="15" ht="25.7" customHeight="1" spans="1:5">
      <c r="A15" s="17" t="s">
        <v>374</v>
      </c>
      <c r="B15" s="11">
        <v>0</v>
      </c>
      <c r="C15" s="11">
        <v>0</v>
      </c>
      <c r="D15" s="12">
        <v>0</v>
      </c>
      <c r="E15" s="25" t="s">
        <v>375</v>
      </c>
    </row>
    <row r="16" ht="25.7" customHeight="1" spans="1:5">
      <c r="A16" s="17" t="s">
        <v>376</v>
      </c>
      <c r="B16" s="11">
        <v>0</v>
      </c>
      <c r="C16" s="11">
        <v>10</v>
      </c>
      <c r="D16" s="12">
        <v>0</v>
      </c>
      <c r="E16" s="25" t="s">
        <v>377</v>
      </c>
    </row>
    <row r="17" ht="25.7" customHeight="1" spans="1:5">
      <c r="A17" s="17" t="s">
        <v>378</v>
      </c>
      <c r="B17" s="11">
        <v>4.190508</v>
      </c>
      <c r="C17" s="11">
        <v>11</v>
      </c>
      <c r="D17" s="12">
        <v>2.62498007401489</v>
      </c>
      <c r="E17" s="25" t="s">
        <v>379</v>
      </c>
    </row>
    <row r="18" ht="25.7" customHeight="1" spans="1:5">
      <c r="A18" s="17" t="s">
        <v>380</v>
      </c>
      <c r="B18" s="11">
        <v>0</v>
      </c>
      <c r="C18" s="11">
        <v>0</v>
      </c>
      <c r="D18" s="12">
        <v>0</v>
      </c>
      <c r="E18" s="25" t="s">
        <v>381</v>
      </c>
    </row>
    <row r="19" ht="25.7" customHeight="1" spans="1:5">
      <c r="A19" s="17" t="s">
        <v>382</v>
      </c>
      <c r="B19" s="11">
        <v>0</v>
      </c>
      <c r="C19" s="11">
        <v>1.88</v>
      </c>
      <c r="D19" s="12">
        <v>0</v>
      </c>
      <c r="E19" s="25" t="s">
        <v>383</v>
      </c>
    </row>
    <row r="20" ht="25.7" customHeight="1" spans="1:5">
      <c r="A20" s="18" t="s">
        <v>384</v>
      </c>
      <c r="B20" s="11">
        <v>3.9</v>
      </c>
      <c r="C20" s="11">
        <v>10.09</v>
      </c>
      <c r="D20" s="12">
        <v>2.58717948717949</v>
      </c>
      <c r="E20" s="25" t="s">
        <v>385</v>
      </c>
    </row>
    <row r="21" ht="25.7" customHeight="1" spans="1:5">
      <c r="A21" s="17" t="s">
        <v>386</v>
      </c>
      <c r="B21" s="11">
        <v>3.9</v>
      </c>
      <c r="C21" s="11">
        <v>10.09</v>
      </c>
      <c r="D21" s="12">
        <v>2.58717948717949</v>
      </c>
      <c r="E21" s="25" t="s">
        <v>387</v>
      </c>
    </row>
    <row r="22" ht="25.7" customHeight="1" spans="1:5">
      <c r="A22" s="17" t="s">
        <v>388</v>
      </c>
      <c r="B22" s="11">
        <v>0</v>
      </c>
      <c r="C22" s="11">
        <v>0</v>
      </c>
      <c r="D22" s="12">
        <v>0</v>
      </c>
      <c r="E22" s="25" t="s">
        <v>389</v>
      </c>
    </row>
    <row r="23" ht="25.7" customHeight="1" spans="1:5">
      <c r="A23" s="18" t="s">
        <v>390</v>
      </c>
      <c r="B23" s="11">
        <v>3027.47467</v>
      </c>
      <c r="C23" s="11">
        <v>3059.3</v>
      </c>
      <c r="D23" s="12">
        <v>1.01051217052792</v>
      </c>
      <c r="E23" s="25" t="s">
        <v>391</v>
      </c>
    </row>
    <row r="24" ht="25.7" customHeight="1" spans="1:5">
      <c r="A24" s="17" t="s">
        <v>392</v>
      </c>
      <c r="B24" s="11">
        <v>2944.309274</v>
      </c>
      <c r="C24" s="11">
        <v>2923.824</v>
      </c>
      <c r="D24" s="12">
        <v>0.99304241773074</v>
      </c>
      <c r="E24" s="25" t="s">
        <v>393</v>
      </c>
    </row>
    <row r="25" ht="25.7" customHeight="1" spans="1:5">
      <c r="A25" s="17" t="s">
        <v>394</v>
      </c>
      <c r="B25" s="11">
        <v>83.165396</v>
      </c>
      <c r="C25" s="11">
        <v>135.476</v>
      </c>
      <c r="D25" s="12">
        <v>1.62899482857029</v>
      </c>
      <c r="E25" s="25" t="s">
        <v>395</v>
      </c>
    </row>
    <row r="26" ht="25.7" customHeight="1" spans="1:5">
      <c r="A26" s="18" t="s">
        <v>396</v>
      </c>
      <c r="B26" s="11">
        <v>3.958</v>
      </c>
      <c r="C26" s="11">
        <v>12.1421</v>
      </c>
      <c r="D26" s="12">
        <v>3.0677362304194</v>
      </c>
      <c r="E26" s="25" t="s">
        <v>397</v>
      </c>
    </row>
    <row r="27" ht="25.7" customHeight="1" spans="1:5">
      <c r="A27" s="17" t="s">
        <v>398</v>
      </c>
      <c r="B27" s="11">
        <v>3.958</v>
      </c>
      <c r="C27" s="11">
        <v>12.1421</v>
      </c>
      <c r="D27" s="12">
        <v>3.0677362304194</v>
      </c>
      <c r="E27" s="25" t="s">
        <v>399</v>
      </c>
    </row>
    <row r="28" ht="25.7" customHeight="1" spans="1:5">
      <c r="A28" s="18" t="s">
        <v>400</v>
      </c>
      <c r="B28" s="11">
        <v>279.0385</v>
      </c>
      <c r="C28" s="11">
        <v>292</v>
      </c>
      <c r="D28" s="12">
        <v>1.04645057940033</v>
      </c>
      <c r="E28" s="25" t="s">
        <v>401</v>
      </c>
    </row>
    <row r="29" ht="25.7" customHeight="1" spans="1:5">
      <c r="A29" s="17" t="s">
        <v>402</v>
      </c>
      <c r="B29" s="11">
        <v>279.0385</v>
      </c>
      <c r="C29" s="11">
        <v>0</v>
      </c>
      <c r="D29" s="12">
        <v>0</v>
      </c>
      <c r="E29" s="25" t="s">
        <v>403</v>
      </c>
    </row>
    <row r="30" ht="25.7" customHeight="1" spans="1:5">
      <c r="A30" s="17" t="s">
        <v>404</v>
      </c>
      <c r="B30" s="11">
        <v>5816.344489</v>
      </c>
      <c r="C30" s="11">
        <v>6352</v>
      </c>
      <c r="D30" s="12">
        <v>1.09209487368106</v>
      </c>
      <c r="E30" s="17"/>
    </row>
    <row r="31" ht="37.7" customHeight="1" spans="1:5">
      <c r="A31" s="16" t="s">
        <v>405</v>
      </c>
      <c r="B31" s="16"/>
      <c r="C31" s="16"/>
      <c r="D31" s="16"/>
      <c r="E31" s="16"/>
    </row>
  </sheetData>
  <mergeCells count="2">
    <mergeCell ref="A1:D1"/>
    <mergeCell ref="A31:E31"/>
  </mergeCells>
  <pageMargins left="0.31496062992126" right="0.31496062992126" top="0.236220472440945" bottom="0.236220472440945" header="0" footer="0"/>
  <pageSetup paperSize="9" scale="66"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
  <sheetViews>
    <sheetView workbookViewId="0">
      <selection activeCell="A1" sqref="$A1:$XFD1"/>
    </sheetView>
  </sheetViews>
  <sheetFormatPr defaultColWidth="10" defaultRowHeight="13.5" outlineLevelRow="6" outlineLevelCol="3"/>
  <cols>
    <col min="1" max="3" width="22.625" customWidth="1"/>
    <col min="4" max="4" width="22.625" style="21" customWidth="1"/>
    <col min="5" max="5" width="9.75" customWidth="1"/>
  </cols>
  <sheetData>
    <row r="1" ht="50.1" customHeight="1" spans="1:4">
      <c r="A1" s="4" t="s">
        <v>18</v>
      </c>
      <c r="B1" s="4"/>
      <c r="C1" s="4"/>
      <c r="D1" s="4"/>
    </row>
    <row r="2" ht="22.7" customHeight="1" spans="1:4">
      <c r="A2" s="6"/>
      <c r="B2" s="6"/>
      <c r="C2" s="6"/>
      <c r="D2" s="22" t="s">
        <v>28</v>
      </c>
    </row>
    <row r="3" ht="30" customHeight="1" spans="1:4">
      <c r="A3" s="8" t="s">
        <v>406</v>
      </c>
      <c r="B3" s="8" t="s">
        <v>481</v>
      </c>
      <c r="C3" s="8" t="s">
        <v>482</v>
      </c>
      <c r="D3" s="23" t="s">
        <v>483</v>
      </c>
    </row>
    <row r="4" ht="25.7" customHeight="1" spans="1:4">
      <c r="A4" s="10" t="s">
        <v>407</v>
      </c>
      <c r="B4" s="10">
        <v>631.93</v>
      </c>
      <c r="C4" s="10">
        <v>182.41</v>
      </c>
      <c r="D4" s="24">
        <f>C4/B4*100</f>
        <v>28.8655389046255</v>
      </c>
    </row>
    <row r="5" ht="25.7" customHeight="1" spans="1:4">
      <c r="A5" s="10" t="s">
        <v>408</v>
      </c>
      <c r="B5" s="10"/>
      <c r="C5" s="10"/>
      <c r="D5" s="24"/>
    </row>
    <row r="6" ht="25.7" customHeight="1" spans="1:4">
      <c r="A6" s="8"/>
      <c r="B6" s="10"/>
      <c r="C6" s="10"/>
      <c r="D6" s="24"/>
    </row>
    <row r="7" ht="25.7" customHeight="1" spans="1:4">
      <c r="A7" s="10" t="s">
        <v>409</v>
      </c>
      <c r="B7" s="10">
        <f>B4</f>
        <v>631.93</v>
      </c>
      <c r="C7" s="10">
        <f t="shared" ref="C7:D7" si="0">C4</f>
        <v>182.41</v>
      </c>
      <c r="D7" s="24">
        <f t="shared" si="0"/>
        <v>28.8655389046255</v>
      </c>
    </row>
  </sheetData>
  <mergeCells count="1">
    <mergeCell ref="A1:D1"/>
  </mergeCells>
  <pageMargins left="0.314000010490417" right="0.314000010490417" top="0.236000001430511" bottom="0.236000001430511" header="0" footer="0"/>
  <pageSetup paperSize="9" orientation="landscape"/>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2"/>
  <sheetViews>
    <sheetView workbookViewId="0">
      <pane ySplit="3" topLeftCell="A4" activePane="bottomLeft" state="frozen"/>
      <selection/>
      <selection pane="bottomLeft" activeCell="D17" sqref="D17"/>
    </sheetView>
  </sheetViews>
  <sheetFormatPr defaultColWidth="10" defaultRowHeight="13.5" outlineLevelCol="4"/>
  <cols>
    <col min="1" max="1" width="10.625" customWidth="1"/>
    <col min="2" max="2" width="32.625" customWidth="1"/>
    <col min="3" max="5" width="13.625" customWidth="1"/>
    <col min="6" max="8" width="9.75" customWidth="1"/>
  </cols>
  <sheetData>
    <row r="1" ht="50.1" customHeight="1" spans="1:5">
      <c r="A1" s="4" t="s">
        <v>19</v>
      </c>
      <c r="B1" s="4"/>
      <c r="C1" s="4"/>
      <c r="D1" s="4"/>
      <c r="E1" s="4"/>
    </row>
    <row r="2" ht="22.7" customHeight="1" spans="1:5">
      <c r="A2" s="6"/>
      <c r="C2" s="6"/>
      <c r="E2" s="7" t="s">
        <v>40</v>
      </c>
    </row>
    <row r="3" ht="30" customHeight="1" spans="1:5">
      <c r="A3" s="8" t="s">
        <v>41</v>
      </c>
      <c r="B3" s="8" t="s">
        <v>42</v>
      </c>
      <c r="C3" s="8" t="s">
        <v>481</v>
      </c>
      <c r="D3" s="8" t="s">
        <v>482</v>
      </c>
      <c r="E3" s="8" t="s">
        <v>483</v>
      </c>
    </row>
    <row r="4" ht="24.95" customHeight="1" spans="1:5">
      <c r="A4" s="17" t="s">
        <v>244</v>
      </c>
      <c r="B4" s="17" t="s">
        <v>245</v>
      </c>
      <c r="C4" s="11">
        <v>679.63395</v>
      </c>
      <c r="D4" s="11">
        <v>157.2106</v>
      </c>
      <c r="E4" s="12">
        <v>0.231316578578807</v>
      </c>
    </row>
    <row r="5" ht="24.95" customHeight="1" spans="1:5">
      <c r="A5" s="17" t="s">
        <v>410</v>
      </c>
      <c r="B5" s="17" t="s">
        <v>411</v>
      </c>
      <c r="C5" s="11">
        <v>679.63395</v>
      </c>
      <c r="D5" s="11">
        <v>157.2106</v>
      </c>
      <c r="E5" s="12">
        <v>0.231316578578807</v>
      </c>
    </row>
    <row r="6" ht="24.95" customHeight="1" spans="1:5">
      <c r="A6" s="17" t="s">
        <v>412</v>
      </c>
      <c r="B6" s="17" t="s">
        <v>413</v>
      </c>
      <c r="C6" s="11">
        <v>610.03165</v>
      </c>
      <c r="D6" s="11">
        <v>157.2106</v>
      </c>
      <c r="E6" s="12">
        <v>0.257708923791085</v>
      </c>
    </row>
    <row r="7" ht="24.95" customHeight="1" spans="1:5">
      <c r="A7" s="17" t="s">
        <v>420</v>
      </c>
      <c r="B7" s="17" t="s">
        <v>421</v>
      </c>
      <c r="C7" s="11">
        <v>21.9</v>
      </c>
      <c r="D7" s="11">
        <v>25.2</v>
      </c>
      <c r="E7" s="12">
        <v>1.15068493150685</v>
      </c>
    </row>
    <row r="8" ht="24.95" customHeight="1" spans="1:5">
      <c r="A8" s="17" t="s">
        <v>422</v>
      </c>
      <c r="B8" s="17" t="s">
        <v>423</v>
      </c>
      <c r="C8" s="11">
        <v>21.9</v>
      </c>
      <c r="D8" s="11">
        <v>25.2</v>
      </c>
      <c r="E8" s="12">
        <v>1.15068493150685</v>
      </c>
    </row>
    <row r="9" ht="24.95" customHeight="1" spans="1:5">
      <c r="A9" s="17" t="s">
        <v>424</v>
      </c>
      <c r="B9" s="17" t="s">
        <v>425</v>
      </c>
      <c r="C9" s="11">
        <v>21.9</v>
      </c>
      <c r="D9" s="11">
        <v>25.2</v>
      </c>
      <c r="E9" s="12">
        <v>1.15068493150685</v>
      </c>
    </row>
    <row r="10" ht="24.95" customHeight="1" spans="1:5">
      <c r="A10" s="8"/>
      <c r="B10" s="18" t="s">
        <v>347</v>
      </c>
      <c r="C10" s="19"/>
      <c r="D10" s="19"/>
      <c r="E10" s="19"/>
    </row>
    <row r="11" ht="24.95" customHeight="1" spans="1:5">
      <c r="A11" s="8"/>
      <c r="B11" s="18" t="s">
        <v>349</v>
      </c>
      <c r="C11" s="19"/>
      <c r="D11" s="19"/>
      <c r="E11" s="19"/>
    </row>
    <row r="12" ht="24.95" customHeight="1" spans="1:5">
      <c r="A12" s="8"/>
      <c r="B12" s="18" t="s">
        <v>426</v>
      </c>
      <c r="C12" s="19">
        <v>631.93165</v>
      </c>
      <c r="D12" s="19">
        <v>182.4106</v>
      </c>
      <c r="E12" s="20">
        <v>0.28865558482472</v>
      </c>
    </row>
  </sheetData>
  <mergeCells count="1">
    <mergeCell ref="A1:E1"/>
  </mergeCells>
  <pageMargins left="0.314000010490417" right="0.314000010490417" top="0.236000001430511" bottom="0.236000001430511"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4"/>
  <sheetViews>
    <sheetView workbookViewId="0">
      <selection activeCell="F15" sqref="F15"/>
    </sheetView>
  </sheetViews>
  <sheetFormatPr defaultColWidth="10" defaultRowHeight="24.95" customHeight="1" outlineLevelCol="4"/>
  <cols>
    <col min="1" max="2" width="22.625" customWidth="1"/>
    <col min="3" max="3" width="23.875" style="26" customWidth="1"/>
    <col min="4" max="5" width="22.625" customWidth="1"/>
    <col min="6" max="6" width="27.5" customWidth="1"/>
  </cols>
  <sheetData>
    <row r="1" ht="36.75" customHeight="1" spans="1:5">
      <c r="A1" s="4" t="s">
        <v>2</v>
      </c>
      <c r="B1" s="4"/>
      <c r="C1" s="4"/>
      <c r="D1" s="4"/>
      <c r="E1" s="4"/>
    </row>
    <row r="2" customHeight="1" spans="1:5">
      <c r="A2" s="6"/>
      <c r="C2" s="27"/>
      <c r="D2" s="6"/>
      <c r="E2" s="7" t="s">
        <v>28</v>
      </c>
    </row>
    <row r="3" customHeight="1" spans="1:5">
      <c r="A3" s="8" t="s">
        <v>29</v>
      </c>
      <c r="B3" s="8" t="s">
        <v>30</v>
      </c>
      <c r="C3" s="28" t="s">
        <v>31</v>
      </c>
      <c r="D3" s="8" t="s">
        <v>32</v>
      </c>
      <c r="E3" s="8" t="s">
        <v>33</v>
      </c>
    </row>
    <row r="4" customHeight="1" spans="1:5">
      <c r="A4" s="10" t="s">
        <v>34</v>
      </c>
      <c r="B4" s="51">
        <v>42000</v>
      </c>
      <c r="C4" s="52">
        <f>4318.53+34000</f>
        <v>38318.53</v>
      </c>
      <c r="D4" s="51">
        <f>C4</f>
        <v>38318.53</v>
      </c>
      <c r="E4" s="51">
        <f>C4/D4*100</f>
        <v>100</v>
      </c>
    </row>
    <row r="5" customHeight="1" spans="1:5">
      <c r="A5" s="10" t="s">
        <v>35</v>
      </c>
      <c r="B5" s="51">
        <v>7801.11</v>
      </c>
      <c r="C5" s="52">
        <v>6866.796082</v>
      </c>
      <c r="D5" s="51">
        <f>C5</f>
        <v>6866.796082</v>
      </c>
      <c r="E5" s="51">
        <f t="shared" ref="E5:E12" si="0">C5/D5*100</f>
        <v>100</v>
      </c>
    </row>
    <row r="6" customHeight="1" spans="1:5">
      <c r="A6" s="8"/>
      <c r="B6" s="51"/>
      <c r="C6" s="52"/>
      <c r="D6" s="51"/>
      <c r="E6" s="51"/>
    </row>
    <row r="7" customHeight="1" spans="1:5">
      <c r="A7" s="10"/>
      <c r="B7" s="51"/>
      <c r="C7" s="52"/>
      <c r="D7" s="51"/>
      <c r="E7" s="51"/>
    </row>
    <row r="8" customHeight="1" spans="1:5">
      <c r="A8" s="10" t="s">
        <v>36</v>
      </c>
      <c r="B8" s="51">
        <f>SUM(B4:B7)</f>
        <v>49801.11</v>
      </c>
      <c r="C8" s="52">
        <f t="shared" ref="C8:D8" si="1">SUM(C4:C7)</f>
        <v>45185.326082</v>
      </c>
      <c r="D8" s="51">
        <f t="shared" si="1"/>
        <v>45185.326082</v>
      </c>
      <c r="E8" s="51">
        <f t="shared" si="0"/>
        <v>100</v>
      </c>
    </row>
    <row r="9" customHeight="1" spans="1:5">
      <c r="A9" s="10" t="s">
        <v>37</v>
      </c>
      <c r="B9" s="51">
        <v>8458.48</v>
      </c>
      <c r="C9" s="52">
        <v>8458.480335</v>
      </c>
      <c r="D9" s="51">
        <f>C9</f>
        <v>8458.480335</v>
      </c>
      <c r="E9" s="51">
        <f t="shared" si="0"/>
        <v>100</v>
      </c>
    </row>
    <row r="10" customHeight="1" spans="1:5">
      <c r="A10" s="10" t="s">
        <v>38</v>
      </c>
      <c r="B10" s="51">
        <v>3480.96</v>
      </c>
      <c r="C10" s="52">
        <v>3480.956749</v>
      </c>
      <c r="D10" s="51">
        <f>C10</f>
        <v>3480.956749</v>
      </c>
      <c r="E10" s="51">
        <f t="shared" si="0"/>
        <v>100</v>
      </c>
    </row>
    <row r="11" customHeight="1" spans="1:5">
      <c r="A11" s="10"/>
      <c r="B11" s="51"/>
      <c r="C11" s="52"/>
      <c r="D11" s="51"/>
      <c r="E11" s="51"/>
    </row>
    <row r="12" customHeight="1" spans="1:5">
      <c r="A12" s="10" t="s">
        <v>39</v>
      </c>
      <c r="B12" s="51">
        <f>SUM(B8:B10)</f>
        <v>61740.55</v>
      </c>
      <c r="C12" s="52">
        <f t="shared" ref="C12:D12" si="2">SUM(C8:C10)</f>
        <v>57124.763166</v>
      </c>
      <c r="D12" s="51">
        <f t="shared" si="2"/>
        <v>57124.763166</v>
      </c>
      <c r="E12" s="51">
        <f t="shared" si="0"/>
        <v>100</v>
      </c>
    </row>
    <row r="14" customHeight="1" spans="4:4">
      <c r="D14" s="53"/>
    </row>
  </sheetData>
  <mergeCells count="1">
    <mergeCell ref="A1:E1"/>
  </mergeCells>
  <pageMargins left="0.314000010490417" right="0.314000010490417" top="0.236000001430511" bottom="0.236000001430511" header="0" footer="0"/>
  <pageSetup paperSize="9" orientation="landscape"/>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9"/>
  <sheetViews>
    <sheetView workbookViewId="0">
      <selection activeCell="J36" sqref="J36"/>
    </sheetView>
  </sheetViews>
  <sheetFormatPr defaultColWidth="10" defaultRowHeight="13.5" outlineLevelCol="3"/>
  <cols>
    <col min="1" max="1" width="24.125" customWidth="1"/>
    <col min="2" max="4" width="18.5" customWidth="1"/>
    <col min="5" max="5" width="9.75" customWidth="1"/>
  </cols>
  <sheetData>
    <row r="1" ht="39.95" customHeight="1" spans="1:4">
      <c r="A1" s="4" t="s">
        <v>20</v>
      </c>
      <c r="B1" s="4"/>
      <c r="C1" s="4"/>
      <c r="D1" s="4"/>
    </row>
    <row r="2" ht="22.7" customHeight="1" spans="1:4">
      <c r="A2" s="6"/>
      <c r="B2" s="6"/>
      <c r="C2" s="6"/>
      <c r="D2" s="7" t="s">
        <v>28</v>
      </c>
    </row>
    <row r="3" ht="34.15" customHeight="1" spans="1:4">
      <c r="A3" s="8" t="s">
        <v>427</v>
      </c>
      <c r="B3" s="8" t="s">
        <v>481</v>
      </c>
      <c r="C3" s="8" t="s">
        <v>482</v>
      </c>
      <c r="D3" s="8" t="s">
        <v>483</v>
      </c>
    </row>
    <row r="4" ht="25.7" customHeight="1" spans="1:4">
      <c r="A4" s="10" t="s">
        <v>429</v>
      </c>
      <c r="B4" s="10"/>
      <c r="C4" s="10"/>
      <c r="D4" s="10"/>
    </row>
    <row r="5" ht="25.7" customHeight="1" spans="1:4">
      <c r="A5" s="10" t="s">
        <v>493</v>
      </c>
      <c r="B5" s="10"/>
      <c r="C5" s="10"/>
      <c r="D5" s="10"/>
    </row>
    <row r="6" ht="25.7" customHeight="1" spans="1:4">
      <c r="A6" s="10"/>
      <c r="B6" s="10"/>
      <c r="C6" s="10"/>
      <c r="D6" s="10"/>
    </row>
    <row r="7" ht="25.7" customHeight="1" spans="1:4">
      <c r="A7" s="10" t="s">
        <v>431</v>
      </c>
      <c r="B7" s="10"/>
      <c r="C7" s="10"/>
      <c r="D7" s="10"/>
    </row>
    <row r="8" ht="25.7" customHeight="1" spans="1:4">
      <c r="A8" s="10" t="s">
        <v>432</v>
      </c>
      <c r="B8" s="10"/>
      <c r="C8" s="10"/>
      <c r="D8" s="10"/>
    </row>
    <row r="9" ht="19.9" customHeight="1" spans="1:4">
      <c r="A9" s="16" t="s">
        <v>433</v>
      </c>
      <c r="B9" s="16"/>
      <c r="C9" s="16"/>
      <c r="D9" s="16"/>
    </row>
  </sheetData>
  <mergeCells count="2">
    <mergeCell ref="A1:D1"/>
    <mergeCell ref="A9:D9"/>
  </mergeCells>
  <pageMargins left="0.314000010490417" right="0.314000010490417" top="0.236000001430511" bottom="0.236000001430511" header="0" footer="0"/>
  <pageSetup paperSize="9" orientation="landscape"/>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2"/>
  <sheetViews>
    <sheetView workbookViewId="0">
      <pane ySplit="3" topLeftCell="A4" activePane="bottomLeft" state="frozen"/>
      <selection/>
      <selection pane="bottomLeft" activeCell="A1" sqref="A1:D1"/>
    </sheetView>
  </sheetViews>
  <sheetFormatPr defaultColWidth="10" defaultRowHeight="13.5" outlineLevelCol="3"/>
  <cols>
    <col min="1" max="1" width="24.125" customWidth="1"/>
    <col min="2" max="4" width="18.5" customWidth="1"/>
    <col min="5" max="5" width="9.75" customWidth="1"/>
  </cols>
  <sheetData>
    <row r="1" ht="39.95" customHeight="1" spans="1:4">
      <c r="A1" s="4" t="s">
        <v>21</v>
      </c>
      <c r="B1" s="4"/>
      <c r="C1" s="4"/>
      <c r="D1" s="4"/>
    </row>
    <row r="2" ht="22.7" customHeight="1" spans="1:4">
      <c r="A2" s="6"/>
      <c r="B2" s="6"/>
      <c r="C2" s="6"/>
      <c r="D2" s="7" t="s">
        <v>28</v>
      </c>
    </row>
    <row r="3" ht="34.15" customHeight="1" spans="1:4">
      <c r="A3" s="8" t="s">
        <v>427</v>
      </c>
      <c r="B3" s="8" t="s">
        <v>481</v>
      </c>
      <c r="C3" s="8" t="s">
        <v>482</v>
      </c>
      <c r="D3" s="8" t="s">
        <v>483</v>
      </c>
    </row>
    <row r="4" ht="25.7" customHeight="1" spans="1:4">
      <c r="A4" s="10" t="s">
        <v>434</v>
      </c>
      <c r="B4" s="10"/>
      <c r="C4" s="10"/>
      <c r="D4" s="10"/>
    </row>
    <row r="5" ht="25.7" customHeight="1" spans="1:4">
      <c r="A5" s="10" t="s">
        <v>435</v>
      </c>
      <c r="B5" s="10"/>
      <c r="C5" s="10"/>
      <c r="D5" s="10"/>
    </row>
    <row r="6" ht="25.7" customHeight="1" spans="1:4">
      <c r="A6" s="10" t="s">
        <v>436</v>
      </c>
      <c r="B6" s="10"/>
      <c r="C6" s="10"/>
      <c r="D6" s="10"/>
    </row>
    <row r="7" ht="25.7" customHeight="1" spans="1:4">
      <c r="A7" s="10"/>
      <c r="B7" s="10"/>
      <c r="C7" s="10"/>
      <c r="D7" s="10"/>
    </row>
    <row r="8" ht="25.7" customHeight="1" spans="1:4">
      <c r="A8" s="10"/>
      <c r="B8" s="10"/>
      <c r="C8" s="10"/>
      <c r="D8" s="10"/>
    </row>
    <row r="9" ht="25.7" customHeight="1" spans="1:4">
      <c r="A9" s="10" t="s">
        <v>437</v>
      </c>
      <c r="B9" s="10"/>
      <c r="C9" s="10"/>
      <c r="D9" s="10"/>
    </row>
    <row r="10" ht="25.7" customHeight="1" spans="1:4">
      <c r="A10" s="10" t="s">
        <v>347</v>
      </c>
      <c r="B10" s="10"/>
      <c r="C10" s="10"/>
      <c r="D10" s="10"/>
    </row>
    <row r="11" ht="25.7" customHeight="1" spans="1:4">
      <c r="A11" s="10" t="s">
        <v>438</v>
      </c>
      <c r="B11" s="10"/>
      <c r="C11" s="10"/>
      <c r="D11" s="10"/>
    </row>
    <row r="12" ht="19.9" customHeight="1" spans="1:4">
      <c r="A12" s="16" t="s">
        <v>433</v>
      </c>
      <c r="B12" s="16"/>
      <c r="C12" s="16"/>
      <c r="D12" s="16"/>
    </row>
  </sheetData>
  <mergeCells count="2">
    <mergeCell ref="A1:D1"/>
    <mergeCell ref="A12:D12"/>
  </mergeCells>
  <pageMargins left="0.314000010490417" right="0.314000010490417" top="0.236000001430511" bottom="0.236000001430511" header="0" footer="0"/>
  <pageSetup paperSize="9" orientation="landscape"/>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6"/>
  <sheetViews>
    <sheetView workbookViewId="0">
      <selection activeCell="A1" sqref="A1:D1"/>
    </sheetView>
  </sheetViews>
  <sheetFormatPr defaultColWidth="10" defaultRowHeight="13.5" outlineLevelRow="5" outlineLevelCol="3"/>
  <cols>
    <col min="1" max="1" width="31.625" customWidth="1"/>
    <col min="2" max="4" width="18.5" customWidth="1"/>
    <col min="5" max="5" width="9.75" customWidth="1"/>
  </cols>
  <sheetData>
    <row r="1" ht="39.95" customHeight="1" spans="1:4">
      <c r="A1" s="4" t="s">
        <v>22</v>
      </c>
      <c r="B1" s="4"/>
      <c r="C1" s="4"/>
      <c r="D1" s="4"/>
    </row>
    <row r="2" ht="22.7" customHeight="1" spans="1:4">
      <c r="A2" s="6"/>
      <c r="B2" s="6"/>
      <c r="C2" s="6"/>
      <c r="D2" s="7" t="s">
        <v>28</v>
      </c>
    </row>
    <row r="3" ht="34.15" customHeight="1" spans="1:4">
      <c r="A3" s="8" t="s">
        <v>439</v>
      </c>
      <c r="B3" s="8" t="s">
        <v>481</v>
      </c>
      <c r="C3" s="8" t="s">
        <v>482</v>
      </c>
      <c r="D3" s="8" t="s">
        <v>483</v>
      </c>
    </row>
    <row r="4" ht="25.7" customHeight="1" spans="1:4">
      <c r="A4" s="10" t="s">
        <v>440</v>
      </c>
      <c r="B4" s="10"/>
      <c r="C4" s="10"/>
      <c r="D4" s="10"/>
    </row>
    <row r="5" ht="25.7" customHeight="1" spans="1:4">
      <c r="A5" s="10" t="s">
        <v>441</v>
      </c>
      <c r="B5" s="10"/>
      <c r="C5" s="10"/>
      <c r="D5" s="10"/>
    </row>
    <row r="6" ht="19.9" customHeight="1" spans="1:4">
      <c r="A6" s="16" t="s">
        <v>442</v>
      </c>
      <c r="B6" s="16"/>
      <c r="C6" s="16"/>
      <c r="D6" s="16"/>
    </row>
  </sheetData>
  <mergeCells count="2">
    <mergeCell ref="A1:D1"/>
    <mergeCell ref="A6:D6"/>
  </mergeCells>
  <pageMargins left="0.314000010490417" right="0.314000010490417" top="0.236000001430511" bottom="0.236000001430511" header="0" footer="0"/>
  <pageSetup paperSize="9" orientation="landscape"/>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6"/>
  <sheetViews>
    <sheetView workbookViewId="0">
      <selection activeCell="G16" sqref="G16"/>
    </sheetView>
  </sheetViews>
  <sheetFormatPr defaultColWidth="10" defaultRowHeight="13.5" outlineLevelRow="5" outlineLevelCol="3"/>
  <cols>
    <col min="1" max="1" width="31.625" customWidth="1"/>
    <col min="2" max="4" width="18.5" customWidth="1"/>
    <col min="5" max="5" width="9.75" customWidth="1"/>
  </cols>
  <sheetData>
    <row r="1" ht="39.95" customHeight="1" spans="1:4">
      <c r="A1" s="4" t="s">
        <v>23</v>
      </c>
      <c r="B1" s="4"/>
      <c r="C1" s="4"/>
      <c r="D1" s="4"/>
    </row>
    <row r="2" ht="22.7" customHeight="1" spans="1:4">
      <c r="A2" s="6"/>
      <c r="B2" s="6"/>
      <c r="C2" s="6"/>
      <c r="D2" s="7" t="s">
        <v>28</v>
      </c>
    </row>
    <row r="3" ht="34.15" customHeight="1" spans="1:4">
      <c r="A3" s="8" t="s">
        <v>439</v>
      </c>
      <c r="B3" s="8" t="s">
        <v>481</v>
      </c>
      <c r="C3" s="8" t="s">
        <v>482</v>
      </c>
      <c r="D3" s="8" t="s">
        <v>483</v>
      </c>
    </row>
    <row r="4" ht="25.7" customHeight="1" spans="1:4">
      <c r="A4" s="10" t="s">
        <v>443</v>
      </c>
      <c r="B4" s="10"/>
      <c r="C4" s="10"/>
      <c r="D4" s="10"/>
    </row>
    <row r="5" ht="25.7" customHeight="1" spans="1:4">
      <c r="A5" s="10" t="s">
        <v>444</v>
      </c>
      <c r="B5" s="10"/>
      <c r="C5" s="10"/>
      <c r="D5" s="10"/>
    </row>
    <row r="6" ht="19.9" customHeight="1" spans="1:4">
      <c r="A6" s="16" t="s">
        <v>442</v>
      </c>
      <c r="B6" s="16"/>
      <c r="C6" s="16"/>
      <c r="D6" s="16"/>
    </row>
  </sheetData>
  <mergeCells count="2">
    <mergeCell ref="A1:D1"/>
    <mergeCell ref="A6:D6"/>
  </mergeCells>
  <pageMargins left="0.314000010490417" right="0.314000010490417" top="0.236000001430511" bottom="0.236000001430511" header="0" footer="0"/>
  <pageSetup paperSize="9" orientation="landscape"/>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6"/>
  <sheetViews>
    <sheetView workbookViewId="0">
      <selection activeCell="E18" sqref="E17:E18"/>
    </sheetView>
  </sheetViews>
  <sheetFormatPr defaultColWidth="10" defaultRowHeight="13.5" outlineLevelCol="4"/>
  <cols>
    <col min="1" max="1" width="10.625" customWidth="1"/>
    <col min="2" max="2" width="32.625" customWidth="1"/>
    <col min="3" max="5" width="13.625" customWidth="1"/>
    <col min="6" max="6" width="9.75" customWidth="1"/>
  </cols>
  <sheetData>
    <row r="1" ht="39.95" customHeight="1" spans="1:5">
      <c r="A1" s="4" t="s">
        <v>494</v>
      </c>
      <c r="B1" s="4"/>
      <c r="C1" s="4"/>
      <c r="D1" s="4"/>
      <c r="E1" s="4"/>
    </row>
    <row r="2" ht="22.7" customHeight="1" spans="1:5">
      <c r="A2" s="6"/>
      <c r="C2" s="6"/>
      <c r="D2" s="6"/>
      <c r="E2" s="7" t="s">
        <v>28</v>
      </c>
    </row>
    <row r="3" ht="34.15" customHeight="1" spans="1:5">
      <c r="A3" s="8" t="s">
        <v>446</v>
      </c>
      <c r="B3" s="8" t="s">
        <v>447</v>
      </c>
      <c r="C3" s="8" t="s">
        <v>481</v>
      </c>
      <c r="D3" s="8" t="s">
        <v>482</v>
      </c>
      <c r="E3" s="8" t="s">
        <v>483</v>
      </c>
    </row>
    <row r="4" ht="25.7" customHeight="1" spans="1:5">
      <c r="A4" s="9">
        <v>1</v>
      </c>
      <c r="B4" s="13" t="s">
        <v>448</v>
      </c>
      <c r="C4" s="14">
        <v>38</v>
      </c>
      <c r="D4" s="15">
        <f>C4</f>
        <v>38</v>
      </c>
      <c r="E4" s="10">
        <f>C4/D4*100</f>
        <v>100</v>
      </c>
    </row>
    <row r="5" ht="25.7" customHeight="1" spans="1:5">
      <c r="A5" s="9">
        <v>2</v>
      </c>
      <c r="B5" s="13" t="s">
        <v>449</v>
      </c>
      <c r="C5" s="14">
        <v>38</v>
      </c>
      <c r="D5" s="15">
        <f t="shared" ref="D5:D15" si="0">C5</f>
        <v>38</v>
      </c>
      <c r="E5" s="10">
        <f t="shared" ref="E5:E16" si="1">C5/D5*100</f>
        <v>100</v>
      </c>
    </row>
    <row r="6" ht="25.7" customHeight="1" spans="1:5">
      <c r="A6" s="9">
        <v>3</v>
      </c>
      <c r="B6" s="13" t="s">
        <v>450</v>
      </c>
      <c r="C6" s="14">
        <v>38</v>
      </c>
      <c r="D6" s="15">
        <f t="shared" si="0"/>
        <v>38</v>
      </c>
      <c r="E6" s="10">
        <f t="shared" si="1"/>
        <v>100</v>
      </c>
    </row>
    <row r="7" ht="25.7" customHeight="1" spans="1:5">
      <c r="A7" s="9">
        <v>4</v>
      </c>
      <c r="B7" s="13" t="s">
        <v>451</v>
      </c>
      <c r="C7" s="14">
        <v>32</v>
      </c>
      <c r="D7" s="15">
        <f t="shared" si="0"/>
        <v>32</v>
      </c>
      <c r="E7" s="10">
        <f t="shared" si="1"/>
        <v>100</v>
      </c>
    </row>
    <row r="8" ht="25.7" customHeight="1" spans="1:5">
      <c r="A8" s="9">
        <v>5</v>
      </c>
      <c r="B8" s="13" t="s">
        <v>452</v>
      </c>
      <c r="C8" s="14">
        <v>32</v>
      </c>
      <c r="D8" s="15">
        <f t="shared" si="0"/>
        <v>32</v>
      </c>
      <c r="E8" s="10">
        <f t="shared" si="1"/>
        <v>100</v>
      </c>
    </row>
    <row r="9" ht="25.7" customHeight="1" spans="1:5">
      <c r="A9" s="9">
        <v>6</v>
      </c>
      <c r="B9" s="13" t="s">
        <v>453</v>
      </c>
      <c r="C9" s="14">
        <v>35</v>
      </c>
      <c r="D9" s="15">
        <f t="shared" si="0"/>
        <v>35</v>
      </c>
      <c r="E9" s="10">
        <f t="shared" si="1"/>
        <v>100</v>
      </c>
    </row>
    <row r="10" ht="25.7" customHeight="1" spans="1:5">
      <c r="A10" s="9">
        <v>7</v>
      </c>
      <c r="B10" s="13" t="s">
        <v>454</v>
      </c>
      <c r="C10" s="14">
        <v>32</v>
      </c>
      <c r="D10" s="15">
        <f t="shared" si="0"/>
        <v>32</v>
      </c>
      <c r="E10" s="10">
        <f t="shared" si="1"/>
        <v>100</v>
      </c>
    </row>
    <row r="11" ht="25.7" customHeight="1" spans="1:5">
      <c r="A11" s="9">
        <v>8</v>
      </c>
      <c r="B11" s="13" t="s">
        <v>455</v>
      </c>
      <c r="C11" s="14">
        <v>32</v>
      </c>
      <c r="D11" s="15">
        <f t="shared" si="0"/>
        <v>32</v>
      </c>
      <c r="E11" s="10">
        <f t="shared" si="1"/>
        <v>100</v>
      </c>
    </row>
    <row r="12" ht="25.7" customHeight="1" spans="1:5">
      <c r="A12" s="9">
        <v>9</v>
      </c>
      <c r="B12" s="13" t="s">
        <v>456</v>
      </c>
      <c r="C12" s="14">
        <v>35</v>
      </c>
      <c r="D12" s="15">
        <f t="shared" si="0"/>
        <v>35</v>
      </c>
      <c r="E12" s="10">
        <f t="shared" si="1"/>
        <v>100</v>
      </c>
    </row>
    <row r="13" ht="25.7" customHeight="1" spans="1:5">
      <c r="A13" s="9">
        <v>10</v>
      </c>
      <c r="B13" s="13" t="s">
        <v>457</v>
      </c>
      <c r="C13" s="14">
        <v>38</v>
      </c>
      <c r="D13" s="15">
        <f t="shared" si="0"/>
        <v>38</v>
      </c>
      <c r="E13" s="10">
        <f t="shared" si="1"/>
        <v>100</v>
      </c>
    </row>
    <row r="14" ht="25.7" customHeight="1" spans="1:5">
      <c r="A14" s="9">
        <v>11</v>
      </c>
      <c r="B14" s="13" t="s">
        <v>458</v>
      </c>
      <c r="C14" s="14">
        <v>35</v>
      </c>
      <c r="D14" s="15">
        <f t="shared" si="0"/>
        <v>35</v>
      </c>
      <c r="E14" s="10">
        <f t="shared" si="1"/>
        <v>100</v>
      </c>
    </row>
    <row r="15" ht="25.7" customHeight="1" spans="1:5">
      <c r="A15" s="9">
        <v>12</v>
      </c>
      <c r="B15" s="13" t="s">
        <v>459</v>
      </c>
      <c r="C15" s="14">
        <v>35</v>
      </c>
      <c r="D15" s="15">
        <f t="shared" si="0"/>
        <v>35</v>
      </c>
      <c r="E15" s="10">
        <f t="shared" si="1"/>
        <v>100</v>
      </c>
    </row>
    <row r="16" ht="25.7" customHeight="1" spans="1:5">
      <c r="A16" s="9"/>
      <c r="B16" s="9" t="s">
        <v>460</v>
      </c>
      <c r="C16" s="15">
        <f>SUM(C4:C15)</f>
        <v>420</v>
      </c>
      <c r="D16" s="15">
        <f t="shared" ref="D16" si="2">SUM(D4:D15)</f>
        <v>420</v>
      </c>
      <c r="E16" s="10">
        <f t="shared" si="1"/>
        <v>100</v>
      </c>
    </row>
  </sheetData>
  <mergeCells count="1">
    <mergeCell ref="A1:E1"/>
  </mergeCells>
  <pageMargins left="0.314000010490417" right="0.314000010490417" top="0.236000001430511" bottom="0.236000001430511" header="0" footer="0"/>
  <pageSetup paperSize="9" orientation="landscape"/>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0"/>
  <sheetViews>
    <sheetView workbookViewId="0">
      <pane ySplit="3" topLeftCell="A4" activePane="bottomLeft" state="frozen"/>
      <selection/>
      <selection pane="bottomLeft" activeCell="G10" sqref="G10"/>
    </sheetView>
  </sheetViews>
  <sheetFormatPr defaultColWidth="10" defaultRowHeight="13.5" outlineLevelCol="3"/>
  <cols>
    <col min="1" max="4" width="22.625" customWidth="1"/>
    <col min="5" max="5" width="9.75" customWidth="1"/>
  </cols>
  <sheetData>
    <row r="1" ht="50.1" customHeight="1" spans="1:4">
      <c r="A1" s="4" t="s">
        <v>25</v>
      </c>
      <c r="B1" s="4"/>
      <c r="C1" s="4"/>
      <c r="D1" s="4"/>
    </row>
    <row r="2" ht="22.7" customHeight="1" spans="1:4">
      <c r="A2" s="6"/>
      <c r="B2" s="6"/>
      <c r="C2" s="6"/>
      <c r="D2" s="7" t="s">
        <v>40</v>
      </c>
    </row>
    <row r="3" ht="30" customHeight="1" spans="1:4">
      <c r="A3" s="8" t="s">
        <v>461</v>
      </c>
      <c r="B3" s="8" t="s">
        <v>481</v>
      </c>
      <c r="C3" s="8" t="s">
        <v>482</v>
      </c>
      <c r="D3" s="8" t="s">
        <v>483</v>
      </c>
    </row>
    <row r="4" ht="25.7" customHeight="1" spans="1:4">
      <c r="A4" s="10" t="s">
        <v>463</v>
      </c>
      <c r="B4" s="11">
        <v>0</v>
      </c>
      <c r="C4" s="11">
        <v>10</v>
      </c>
      <c r="D4" s="12"/>
    </row>
    <row r="5" ht="25.7" customHeight="1" spans="1:4">
      <c r="A5" s="10" t="s">
        <v>464</v>
      </c>
      <c r="B5" s="11">
        <v>0</v>
      </c>
      <c r="C5" s="11">
        <v>0</v>
      </c>
      <c r="D5" s="12"/>
    </row>
    <row r="6" ht="25.7" customHeight="1" spans="1:4">
      <c r="A6" s="10" t="s">
        <v>465</v>
      </c>
      <c r="B6" s="11">
        <v>8.565096</v>
      </c>
      <c r="C6" s="11">
        <v>11</v>
      </c>
      <c r="D6" s="12">
        <f>C6/B6</f>
        <v>1.28428216099388</v>
      </c>
    </row>
    <row r="7" ht="25.7" customHeight="1" spans="1:4">
      <c r="A7" s="10" t="s">
        <v>466</v>
      </c>
      <c r="B7" s="11">
        <v>0</v>
      </c>
      <c r="C7" s="11">
        <v>0</v>
      </c>
      <c r="D7" s="12"/>
    </row>
    <row r="8" ht="25.7" customHeight="1" spans="1:4">
      <c r="A8" s="10" t="s">
        <v>467</v>
      </c>
      <c r="B8" s="11">
        <v>8.565096</v>
      </c>
      <c r="C8" s="11">
        <v>11</v>
      </c>
      <c r="D8" s="12">
        <v>1.28428216099388</v>
      </c>
    </row>
    <row r="9" ht="25.7" customHeight="1" spans="1:4">
      <c r="A9" s="10" t="s">
        <v>468</v>
      </c>
      <c r="B9" s="11">
        <v>8.57</v>
      </c>
      <c r="C9" s="11">
        <v>21</v>
      </c>
      <c r="D9" s="12">
        <f>C9/B9</f>
        <v>2.45040840140023</v>
      </c>
    </row>
    <row r="10" ht="37.7" customHeight="1" spans="1:4">
      <c r="A10" s="6" t="s">
        <v>495</v>
      </c>
      <c r="B10" s="6"/>
      <c r="C10" s="6"/>
      <c r="D10" s="6"/>
    </row>
  </sheetData>
  <mergeCells count="2">
    <mergeCell ref="A1:D1"/>
    <mergeCell ref="A10:D10"/>
  </mergeCells>
  <pageMargins left="0.314000010490417" right="0.314000010490417" top="0.236000001430511" bottom="0.236000001430511" header="0" footer="0"/>
  <pageSetup paperSize="9" orientation="landscape"/>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47"/>
  <sheetViews>
    <sheetView workbookViewId="0">
      <selection activeCell="B24" sqref="B24"/>
    </sheetView>
  </sheetViews>
  <sheetFormatPr defaultColWidth="10" defaultRowHeight="13.5" outlineLevelCol="2"/>
  <cols>
    <col min="1" max="1" width="7.875" customWidth="1"/>
    <col min="2" max="2" width="39.625" customWidth="1"/>
    <col min="3" max="3" width="26.25" customWidth="1"/>
    <col min="4" max="4" width="9.75" customWidth="1"/>
  </cols>
  <sheetData>
    <row r="1" ht="39.95" customHeight="1" spans="1:3">
      <c r="A1" s="4" t="s">
        <v>26</v>
      </c>
      <c r="B1" s="4"/>
      <c r="C1" s="4"/>
    </row>
    <row r="2" ht="22.7" customHeight="1" spans="1:3">
      <c r="A2" s="5"/>
      <c r="B2" s="6"/>
      <c r="C2" s="7" t="s">
        <v>40</v>
      </c>
    </row>
    <row r="3" ht="34.15" customHeight="1" spans="1:3">
      <c r="A3" s="8" t="s">
        <v>446</v>
      </c>
      <c r="B3" s="8" t="s">
        <v>461</v>
      </c>
      <c r="C3" s="8" t="s">
        <v>30</v>
      </c>
    </row>
    <row r="4" ht="22.7" customHeight="1" spans="1:3">
      <c r="A4" s="9">
        <v>1</v>
      </c>
      <c r="B4" s="10"/>
      <c r="C4" s="10"/>
    </row>
    <row r="5" ht="22.7" customHeight="1" spans="1:3">
      <c r="A5" s="9">
        <v>2</v>
      </c>
      <c r="B5" s="10"/>
      <c r="C5" s="10"/>
    </row>
    <row r="6" ht="22.7" customHeight="1" spans="1:3">
      <c r="A6" s="9">
        <v>3</v>
      </c>
      <c r="B6" s="10"/>
      <c r="C6" s="10"/>
    </row>
    <row r="7" ht="22.7" customHeight="1" spans="1:3">
      <c r="A7" s="9">
        <v>4</v>
      </c>
      <c r="B7" s="10"/>
      <c r="C7" s="10"/>
    </row>
    <row r="8" ht="22.7" customHeight="1" spans="1:3">
      <c r="A8" s="9">
        <v>5</v>
      </c>
      <c r="B8" s="10"/>
      <c r="C8" s="10"/>
    </row>
    <row r="9" ht="22.7" customHeight="1" spans="1:3">
      <c r="A9" s="9">
        <v>6</v>
      </c>
      <c r="B9" s="10"/>
      <c r="C9" s="10"/>
    </row>
    <row r="10" ht="22.7" customHeight="1" spans="1:3">
      <c r="A10" s="9">
        <v>7</v>
      </c>
      <c r="B10" s="10"/>
      <c r="C10" s="10"/>
    </row>
    <row r="11" ht="22.7" customHeight="1" spans="1:3">
      <c r="A11" s="9">
        <v>8</v>
      </c>
      <c r="B11" s="10"/>
      <c r="C11" s="10"/>
    </row>
    <row r="12" ht="22.7" customHeight="1" spans="1:3">
      <c r="A12" s="9">
        <v>9</v>
      </c>
      <c r="B12" s="10"/>
      <c r="C12" s="10"/>
    </row>
    <row r="13" ht="22.7" customHeight="1" spans="1:3">
      <c r="A13" s="9">
        <v>10</v>
      </c>
      <c r="B13" s="10"/>
      <c r="C13" s="10"/>
    </row>
    <row r="14" ht="22.7" customHeight="1" spans="1:3">
      <c r="A14" s="9">
        <v>11</v>
      </c>
      <c r="B14" s="10"/>
      <c r="C14" s="10"/>
    </row>
    <row r="15" ht="22.7" customHeight="1" spans="1:3">
      <c r="A15" s="9">
        <v>12</v>
      </c>
      <c r="B15" s="10"/>
      <c r="C15" s="10"/>
    </row>
    <row r="16" ht="22.7" customHeight="1" spans="1:3">
      <c r="A16" s="9">
        <v>13</v>
      </c>
      <c r="B16" s="10"/>
      <c r="C16" s="10"/>
    </row>
    <row r="17" ht="22.7" customHeight="1" spans="1:3">
      <c r="A17" s="9">
        <v>14</v>
      </c>
      <c r="B17" s="10"/>
      <c r="C17" s="10"/>
    </row>
    <row r="18" ht="22.7" customHeight="1" spans="1:3">
      <c r="A18" s="9">
        <v>15</v>
      </c>
      <c r="B18" s="10"/>
      <c r="C18" s="10"/>
    </row>
    <row r="19" ht="22.7" customHeight="1" spans="1:3">
      <c r="A19" s="9"/>
      <c r="B19" s="10" t="s">
        <v>468</v>
      </c>
      <c r="C19" s="10"/>
    </row>
    <row r="20" spans="1:1">
      <c r="A20" t="s">
        <v>471</v>
      </c>
    </row>
    <row r="21" ht="22.7" customHeight="1"/>
    <row r="22" ht="22.7" customHeight="1"/>
    <row r="23" ht="22.7" customHeight="1"/>
    <row r="24" ht="22.7" customHeight="1"/>
    <row r="25" ht="22.7" customHeight="1"/>
    <row r="26" ht="22.7" customHeight="1"/>
    <row r="27" ht="22.7" customHeight="1"/>
    <row r="28" ht="22.7" customHeight="1"/>
    <row r="29" ht="22.7" customHeight="1"/>
    <row r="30" ht="22.7" customHeight="1"/>
    <row r="31" ht="22.7" customHeight="1"/>
    <row r="32" ht="22.7" customHeight="1"/>
    <row r="33" ht="22.7" customHeight="1"/>
    <row r="34" ht="22.7" customHeight="1"/>
    <row r="35" ht="22.7" customHeight="1"/>
    <row r="36" ht="22.7" customHeight="1"/>
    <row r="37" ht="22.7" customHeight="1"/>
    <row r="38" ht="22.7" customHeight="1"/>
    <row r="39" ht="22.7" customHeight="1"/>
    <row r="40" ht="22.7" customHeight="1"/>
    <row r="41" ht="22.7" customHeight="1"/>
    <row r="42" ht="22.7" customHeight="1"/>
    <row r="43" ht="22.7" customHeight="1"/>
    <row r="44" ht="22.7" customHeight="1"/>
    <row r="45" ht="22.7" customHeight="1"/>
    <row r="46" ht="22.7" customHeight="1"/>
    <row r="47" ht="22.7" customHeight="1"/>
  </sheetData>
  <mergeCells count="1">
    <mergeCell ref="A1:C1"/>
  </mergeCells>
  <pageMargins left="0.314000010490417" right="0.314000010490417" top="0.236000001430511" bottom="0.236000001430511" header="0" footer="0"/>
  <pageSetup paperSize="9" orientation="landscape"/>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4"/>
  <sheetViews>
    <sheetView workbookViewId="0">
      <selection activeCell="B9" sqref="B9"/>
    </sheetView>
  </sheetViews>
  <sheetFormatPr defaultColWidth="10" defaultRowHeight="13.5"/>
  <cols>
    <col min="1" max="1" width="128.25" customWidth="1"/>
    <col min="2" max="2" width="9.75" customWidth="1"/>
  </cols>
  <sheetData>
    <row r="1" ht="50.1" customHeight="1" spans="1:1">
      <c r="A1" s="1" t="s">
        <v>496</v>
      </c>
    </row>
    <row r="2" ht="25.7" customHeight="1" spans="1:1">
      <c r="A2" s="2" t="s">
        <v>497</v>
      </c>
    </row>
    <row r="3" ht="34.15" customHeight="1" spans="1:1">
      <c r="A3" s="3" t="s">
        <v>498</v>
      </c>
    </row>
    <row r="4" ht="25.7" customHeight="1" spans="1:1">
      <c r="A4" s="2" t="s">
        <v>499</v>
      </c>
    </row>
    <row r="5" ht="24.2" customHeight="1" spans="1:1">
      <c r="A5" s="3" t="s">
        <v>500</v>
      </c>
    </row>
    <row r="6" ht="25.7" customHeight="1" spans="1:1">
      <c r="A6" s="2" t="s">
        <v>501</v>
      </c>
    </row>
    <row r="7" ht="72" customHeight="1" spans="1:1">
      <c r="A7" s="3" t="s">
        <v>502</v>
      </c>
    </row>
    <row r="8" ht="25.7" customHeight="1" spans="1:1">
      <c r="A8" s="2" t="s">
        <v>503</v>
      </c>
    </row>
    <row r="9" ht="46.7" customHeight="1" spans="1:1">
      <c r="A9" s="3" t="s">
        <v>504</v>
      </c>
    </row>
    <row r="10" ht="46.7" customHeight="1" spans="1:1">
      <c r="A10" s="3" t="s">
        <v>505</v>
      </c>
    </row>
    <row r="11" ht="42.2" customHeight="1" spans="1:1">
      <c r="A11" s="3" t="s">
        <v>506</v>
      </c>
    </row>
    <row r="12" ht="58.7" customHeight="1" spans="1:1">
      <c r="A12" s="3" t="s">
        <v>507</v>
      </c>
    </row>
    <row r="13" ht="25.7" customHeight="1" spans="1:1">
      <c r="A13" s="2" t="s">
        <v>508</v>
      </c>
    </row>
    <row r="14" ht="26.45" customHeight="1" spans="1:1">
      <c r="A14" s="3" t="s">
        <v>509</v>
      </c>
    </row>
  </sheetData>
  <pageMargins left="0.314000010490417" right="0.314000010490417" top="0.236000001430511" bottom="0.236000001430511" header="0" footer="0"/>
  <pageSetup paperSize="9" orientation="landscape"/>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63"/>
  <sheetViews>
    <sheetView workbookViewId="0">
      <pane ySplit="3" topLeftCell="A151" activePane="bottomLeft" state="frozen"/>
      <selection/>
      <selection pane="bottomLeft" activeCell="H140" sqref="H140"/>
    </sheetView>
  </sheetViews>
  <sheetFormatPr defaultColWidth="10" defaultRowHeight="20.1" customHeight="1" outlineLevelCol="5"/>
  <cols>
    <col min="1" max="1" width="10.625" style="35" customWidth="1"/>
    <col min="2" max="2" width="32.625" style="35" customWidth="1"/>
    <col min="3" max="3" width="13.625" style="35" customWidth="1"/>
    <col min="4" max="5" width="13.625" style="36" customWidth="1"/>
    <col min="6" max="6" width="13.625" style="35" customWidth="1"/>
    <col min="7" max="16384" width="10" style="35"/>
  </cols>
  <sheetData>
    <row r="1" ht="50.1" customHeight="1" spans="1:6">
      <c r="A1" s="37" t="s">
        <v>3</v>
      </c>
      <c r="B1" s="37"/>
      <c r="C1" s="37"/>
      <c r="D1" s="37"/>
      <c r="E1" s="37"/>
      <c r="F1" s="37"/>
    </row>
    <row r="2" customHeight="1" spans="1:6">
      <c r="A2" s="38"/>
      <c r="C2" s="38"/>
      <c r="D2" s="39"/>
      <c r="F2" s="45" t="s">
        <v>40</v>
      </c>
    </row>
    <row r="3" ht="30" customHeight="1" spans="1:6">
      <c r="A3" s="40" t="s">
        <v>41</v>
      </c>
      <c r="B3" s="40" t="s">
        <v>42</v>
      </c>
      <c r="C3" s="40" t="s">
        <v>30</v>
      </c>
      <c r="D3" s="41" t="s">
        <v>31</v>
      </c>
      <c r="E3" s="41" t="s">
        <v>32</v>
      </c>
      <c r="F3" s="40" t="s">
        <v>33</v>
      </c>
    </row>
    <row r="4" customHeight="1" spans="1:6">
      <c r="A4" s="42" t="s">
        <v>43</v>
      </c>
      <c r="B4" s="42" t="s">
        <v>44</v>
      </c>
      <c r="C4" s="43">
        <v>4772.83888</v>
      </c>
      <c r="D4" s="44">
        <f>D5+D7+D10+D13+D15+D17+D19+D21+D23+D25+D28+D30+D33+D35</f>
        <v>4493.887747</v>
      </c>
      <c r="E4" s="44">
        <f>E5+E7+E10+E13+E15+E17+E19+E21+E23+E25+E28+E30+E33+E35</f>
        <v>3700.538708</v>
      </c>
      <c r="F4" s="46">
        <v>0.823688226196415</v>
      </c>
    </row>
    <row r="5" customHeight="1" spans="1:6">
      <c r="A5" s="42" t="s">
        <v>45</v>
      </c>
      <c r="B5" s="42" t="s">
        <v>46</v>
      </c>
      <c r="C5" s="43">
        <v>31</v>
      </c>
      <c r="D5" s="44">
        <v>24.16</v>
      </c>
      <c r="E5" s="44">
        <v>11.3114</v>
      </c>
      <c r="F5" s="46">
        <v>0.468187086092715</v>
      </c>
    </row>
    <row r="6" customHeight="1" spans="1:6">
      <c r="A6" s="42" t="s">
        <v>47</v>
      </c>
      <c r="B6" s="42" t="s">
        <v>48</v>
      </c>
      <c r="C6" s="43">
        <v>31</v>
      </c>
      <c r="D6" s="44">
        <v>24.16</v>
      </c>
      <c r="E6" s="44">
        <v>11.3114</v>
      </c>
      <c r="F6" s="46">
        <v>0.468187086092715</v>
      </c>
    </row>
    <row r="7" customHeight="1" spans="1:6">
      <c r="A7" s="42" t="s">
        <v>49</v>
      </c>
      <c r="B7" s="42" t="s">
        <v>50</v>
      </c>
      <c r="C7" s="43">
        <v>2965.792</v>
      </c>
      <c r="D7" s="44">
        <v>2403.510258</v>
      </c>
      <c r="E7" s="44">
        <v>2031.998194</v>
      </c>
      <c r="F7" s="46">
        <v>0.845429382810648</v>
      </c>
    </row>
    <row r="8" customHeight="1" spans="1:6">
      <c r="A8" s="42" t="s">
        <v>51</v>
      </c>
      <c r="B8" s="42" t="s">
        <v>52</v>
      </c>
      <c r="C8" s="43">
        <v>2945.792</v>
      </c>
      <c r="D8" s="44">
        <v>2383.510258</v>
      </c>
      <c r="E8" s="44">
        <v>2013.510566</v>
      </c>
      <c r="F8" s="46">
        <v>0.844766897579679</v>
      </c>
    </row>
    <row r="9" customHeight="1" spans="1:6">
      <c r="A9" s="42" t="s">
        <v>53</v>
      </c>
      <c r="B9" s="42" t="s">
        <v>54</v>
      </c>
      <c r="C9" s="43">
        <v>20</v>
      </c>
      <c r="D9" s="44">
        <v>20</v>
      </c>
      <c r="E9" s="44">
        <v>18.487628</v>
      </c>
      <c r="F9" s="46">
        <v>0.9243814</v>
      </c>
    </row>
    <row r="10" customHeight="1" spans="1:6">
      <c r="A10" s="42" t="s">
        <v>55</v>
      </c>
      <c r="B10" s="42" t="s">
        <v>56</v>
      </c>
      <c r="C10" s="43">
        <v>12.08</v>
      </c>
      <c r="D10" s="44">
        <v>12.08</v>
      </c>
      <c r="E10" s="44">
        <v>10.4022</v>
      </c>
      <c r="F10" s="46">
        <v>0.861109271523179</v>
      </c>
    </row>
    <row r="11" customHeight="1" spans="1:6">
      <c r="A11" s="42" t="s">
        <v>57</v>
      </c>
      <c r="B11" s="42" t="s">
        <v>58</v>
      </c>
      <c r="C11" s="43">
        <v>8</v>
      </c>
      <c r="D11" s="44">
        <v>8</v>
      </c>
      <c r="E11" s="44">
        <v>7.9602</v>
      </c>
      <c r="F11" s="46">
        <v>0.995025</v>
      </c>
    </row>
    <row r="12" customHeight="1" spans="1:6">
      <c r="A12" s="42" t="s">
        <v>59</v>
      </c>
      <c r="B12" s="42" t="s">
        <v>60</v>
      </c>
      <c r="C12" s="43">
        <v>4.08</v>
      </c>
      <c r="D12" s="44">
        <v>4.08</v>
      </c>
      <c r="E12" s="44">
        <v>2.442</v>
      </c>
      <c r="F12" s="46">
        <v>0.598529411764706</v>
      </c>
    </row>
    <row r="13" customHeight="1" spans="1:6">
      <c r="A13" s="42" t="s">
        <v>61</v>
      </c>
      <c r="B13" s="42" t="s">
        <v>62</v>
      </c>
      <c r="C13" s="43">
        <v>248.3479</v>
      </c>
      <c r="D13" s="44">
        <v>189.614512</v>
      </c>
      <c r="E13" s="44">
        <f>E14</f>
        <v>188.584512</v>
      </c>
      <c r="F13" s="46">
        <v>0.994729322893203</v>
      </c>
    </row>
    <row r="14" customHeight="1" spans="1:6">
      <c r="A14" s="42" t="s">
        <v>63</v>
      </c>
      <c r="B14" s="42" t="s">
        <v>64</v>
      </c>
      <c r="C14" s="43">
        <v>248.3479</v>
      </c>
      <c r="D14" s="44">
        <v>189.614512</v>
      </c>
      <c r="E14" s="44">
        <v>188.584512</v>
      </c>
      <c r="F14" s="46">
        <v>0.994729322893203</v>
      </c>
    </row>
    <row r="15" customHeight="1" spans="1:6">
      <c r="A15" s="42" t="s">
        <v>65</v>
      </c>
      <c r="B15" s="42" t="s">
        <v>66</v>
      </c>
      <c r="C15" s="43">
        <v>16.2</v>
      </c>
      <c r="D15" s="44">
        <v>23.2</v>
      </c>
      <c r="E15" s="44">
        <v>19.6</v>
      </c>
      <c r="F15" s="46">
        <v>0.844827586206897</v>
      </c>
    </row>
    <row r="16" customHeight="1" spans="1:6">
      <c r="A16" s="42" t="s">
        <v>67</v>
      </c>
      <c r="B16" s="42" t="s">
        <v>68</v>
      </c>
      <c r="C16" s="43">
        <v>16.2</v>
      </c>
      <c r="D16" s="44">
        <v>23.2</v>
      </c>
      <c r="E16" s="44">
        <v>19.6</v>
      </c>
      <c r="F16" s="46">
        <v>0.844827586206897</v>
      </c>
    </row>
    <row r="17" customHeight="1" spans="1:6">
      <c r="A17" s="42" t="s">
        <v>69</v>
      </c>
      <c r="B17" s="42" t="s">
        <v>70</v>
      </c>
      <c r="C17" s="43">
        <v>12</v>
      </c>
      <c r="D17" s="44">
        <v>27.4362</v>
      </c>
      <c r="E17" s="44">
        <v>25.3328</v>
      </c>
      <c r="F17" s="46">
        <v>0.923334864157573</v>
      </c>
    </row>
    <row r="18" customHeight="1" spans="1:6">
      <c r="A18" s="42" t="s">
        <v>71</v>
      </c>
      <c r="B18" s="42" t="s">
        <v>72</v>
      </c>
      <c r="C18" s="43">
        <v>12</v>
      </c>
      <c r="D18" s="44">
        <v>27.4362</v>
      </c>
      <c r="E18" s="44">
        <v>25.3328</v>
      </c>
      <c r="F18" s="46">
        <v>0.923334864157573</v>
      </c>
    </row>
    <row r="19" customHeight="1" spans="1:6">
      <c r="A19" s="42" t="s">
        <v>73</v>
      </c>
      <c r="B19" s="42" t="s">
        <v>74</v>
      </c>
      <c r="C19" s="43">
        <v>283.248</v>
      </c>
      <c r="D19" s="44">
        <v>347.175798</v>
      </c>
      <c r="E19" s="44">
        <v>313.733849</v>
      </c>
      <c r="F19" s="46">
        <v>0.903674307965442</v>
      </c>
    </row>
    <row r="20" customHeight="1" spans="1:6">
      <c r="A20" s="42" t="s">
        <v>75</v>
      </c>
      <c r="B20" s="42" t="s">
        <v>76</v>
      </c>
      <c r="C20" s="43">
        <v>283.248</v>
      </c>
      <c r="D20" s="44">
        <v>347.175798</v>
      </c>
      <c r="E20" s="44">
        <v>313.733849</v>
      </c>
      <c r="F20" s="46">
        <v>0.903674307965442</v>
      </c>
    </row>
    <row r="21" customHeight="1" spans="1:6">
      <c r="A21" s="42" t="s">
        <v>77</v>
      </c>
      <c r="B21" s="42" t="s">
        <v>78</v>
      </c>
      <c r="C21" s="43">
        <v>50.7</v>
      </c>
      <c r="D21" s="44">
        <v>45.7</v>
      </c>
      <c r="E21" s="44">
        <v>28.934089</v>
      </c>
      <c r="F21" s="46">
        <v>0.633131050328228</v>
      </c>
    </row>
    <row r="22" customHeight="1" spans="1:6">
      <c r="A22" s="42" t="s">
        <v>79</v>
      </c>
      <c r="B22" s="42" t="s">
        <v>80</v>
      </c>
      <c r="C22" s="43">
        <v>50.7</v>
      </c>
      <c r="D22" s="44">
        <v>45.7</v>
      </c>
      <c r="E22" s="44">
        <v>28.934089</v>
      </c>
      <c r="F22" s="46">
        <v>0.633131050328228</v>
      </c>
    </row>
    <row r="23" customHeight="1" spans="1:6">
      <c r="A23" s="42" t="s">
        <v>81</v>
      </c>
      <c r="B23" s="42" t="s">
        <v>82</v>
      </c>
      <c r="C23" s="43">
        <v>600.62298</v>
      </c>
      <c r="D23" s="44">
        <v>786.662979</v>
      </c>
      <c r="E23" s="44">
        <v>524.095749</v>
      </c>
      <c r="F23" s="46">
        <v>0.666226532823785</v>
      </c>
    </row>
    <row r="24" customHeight="1" spans="1:6">
      <c r="A24" s="42" t="s">
        <v>83</v>
      </c>
      <c r="B24" s="42" t="s">
        <v>84</v>
      </c>
      <c r="C24" s="43">
        <v>600.62298</v>
      </c>
      <c r="D24" s="44">
        <v>786.662979</v>
      </c>
      <c r="E24" s="44">
        <v>524.095749</v>
      </c>
      <c r="F24" s="46">
        <v>0.666226532823785</v>
      </c>
    </row>
    <row r="25" customHeight="1" spans="1:6">
      <c r="A25" s="42" t="s">
        <v>85</v>
      </c>
      <c r="B25" s="42" t="s">
        <v>86</v>
      </c>
      <c r="C25" s="43">
        <v>103</v>
      </c>
      <c r="D25" s="44">
        <v>142</v>
      </c>
      <c r="E25" s="44">
        <v>93.343955</v>
      </c>
      <c r="F25" s="46">
        <v>0.657351795774648</v>
      </c>
    </row>
    <row r="26" customHeight="1" spans="1:6">
      <c r="A26" s="42" t="s">
        <v>87</v>
      </c>
      <c r="B26" s="42" t="s">
        <v>88</v>
      </c>
      <c r="C26" s="43"/>
      <c r="D26" s="44">
        <v>7</v>
      </c>
      <c r="E26" s="44"/>
      <c r="F26" s="46"/>
    </row>
    <row r="27" customHeight="1" spans="1:6">
      <c r="A27" s="42" t="s">
        <v>89</v>
      </c>
      <c r="B27" s="42" t="s">
        <v>90</v>
      </c>
      <c r="C27" s="43">
        <v>103</v>
      </c>
      <c r="D27" s="44">
        <v>135</v>
      </c>
      <c r="E27" s="44">
        <v>93.343955</v>
      </c>
      <c r="F27" s="46">
        <v>0.691436703703704</v>
      </c>
    </row>
    <row r="28" customHeight="1" spans="1:6">
      <c r="A28" s="42" t="s">
        <v>91</v>
      </c>
      <c r="B28" s="42" t="s">
        <v>92</v>
      </c>
      <c r="C28" s="43">
        <v>8</v>
      </c>
      <c r="D28" s="44">
        <v>8</v>
      </c>
      <c r="E28" s="44">
        <v>4.1636</v>
      </c>
      <c r="F28" s="46">
        <v>0.52045</v>
      </c>
    </row>
    <row r="29" customHeight="1" spans="1:6">
      <c r="A29" s="42" t="s">
        <v>93</v>
      </c>
      <c r="B29" s="42" t="s">
        <v>94</v>
      </c>
      <c r="C29" s="43">
        <v>8</v>
      </c>
      <c r="D29" s="44">
        <v>8</v>
      </c>
      <c r="E29" s="44">
        <v>4.1636</v>
      </c>
      <c r="F29" s="46">
        <v>0.52045</v>
      </c>
    </row>
    <row r="30" customHeight="1" spans="1:6">
      <c r="A30" s="42" t="s">
        <v>95</v>
      </c>
      <c r="B30" s="42" t="s">
        <v>96</v>
      </c>
      <c r="C30" s="43">
        <v>407.848</v>
      </c>
      <c r="D30" s="44">
        <v>445.348</v>
      </c>
      <c r="E30" s="44">
        <v>423.47467</v>
      </c>
      <c r="F30" s="46">
        <v>0.950884858582502</v>
      </c>
    </row>
    <row r="31" customHeight="1" spans="1:6">
      <c r="A31" s="42" t="s">
        <v>97</v>
      </c>
      <c r="B31" s="42" t="s">
        <v>98</v>
      </c>
      <c r="C31" s="43">
        <v>370.848</v>
      </c>
      <c r="D31" s="44">
        <v>403.348</v>
      </c>
      <c r="E31" s="44">
        <v>386.253618</v>
      </c>
      <c r="F31" s="46">
        <v>0.957618775846168</v>
      </c>
    </row>
    <row r="32" customHeight="1" spans="1:6">
      <c r="A32" s="42" t="s">
        <v>99</v>
      </c>
      <c r="B32" s="42" t="s">
        <v>96</v>
      </c>
      <c r="C32" s="43">
        <v>37</v>
      </c>
      <c r="D32" s="44">
        <v>42</v>
      </c>
      <c r="E32" s="44">
        <v>37.221052</v>
      </c>
      <c r="F32" s="46">
        <v>0.886215523809524</v>
      </c>
    </row>
    <row r="33" customHeight="1" spans="1:6">
      <c r="A33" s="42" t="s">
        <v>100</v>
      </c>
      <c r="B33" s="42" t="s">
        <v>101</v>
      </c>
      <c r="C33" s="43">
        <v>34</v>
      </c>
      <c r="D33" s="44">
        <v>34</v>
      </c>
      <c r="E33" s="44">
        <v>25.56369</v>
      </c>
      <c r="F33" s="46">
        <v>0.751873235294118</v>
      </c>
    </row>
    <row r="34" customHeight="1" spans="1:6">
      <c r="A34" s="42" t="s">
        <v>102</v>
      </c>
      <c r="B34" s="42" t="s">
        <v>103</v>
      </c>
      <c r="C34" s="43">
        <v>34</v>
      </c>
      <c r="D34" s="44">
        <v>34</v>
      </c>
      <c r="E34" s="44">
        <v>25.56369</v>
      </c>
      <c r="F34" s="46">
        <v>0.751873235294118</v>
      </c>
    </row>
    <row r="35" customHeight="1" spans="1:6">
      <c r="A35" s="42" t="s">
        <v>104</v>
      </c>
      <c r="B35" s="42" t="s">
        <v>105</v>
      </c>
      <c r="C35" s="43"/>
      <c r="D35" s="44">
        <v>5</v>
      </c>
      <c r="E35" s="44"/>
      <c r="F35" s="46"/>
    </row>
    <row r="36" customHeight="1" spans="1:6">
      <c r="A36" s="42" t="s">
        <v>106</v>
      </c>
      <c r="B36" s="42" t="s">
        <v>107</v>
      </c>
      <c r="C36" s="43"/>
      <c r="D36" s="44">
        <v>5</v>
      </c>
      <c r="E36" s="44"/>
      <c r="F36" s="46"/>
    </row>
    <row r="37" customHeight="1" spans="1:6">
      <c r="A37" s="42" t="s">
        <v>108</v>
      </c>
      <c r="B37" s="42" t="s">
        <v>109</v>
      </c>
      <c r="C37" s="43">
        <v>39.4</v>
      </c>
      <c r="D37" s="44">
        <v>31</v>
      </c>
      <c r="E37" s="44">
        <v>28.044716</v>
      </c>
      <c r="F37" s="46">
        <v>0.904668258064516</v>
      </c>
    </row>
    <row r="38" customHeight="1" spans="1:6">
      <c r="A38" s="42" t="s">
        <v>110</v>
      </c>
      <c r="B38" s="42" t="s">
        <v>111</v>
      </c>
      <c r="C38" s="43">
        <v>39.4</v>
      </c>
      <c r="D38" s="44">
        <v>31</v>
      </c>
      <c r="E38" s="44">
        <v>28.044716</v>
      </c>
      <c r="F38" s="46">
        <v>0.904668258064516</v>
      </c>
    </row>
    <row r="39" customHeight="1" spans="1:6">
      <c r="A39" s="42" t="s">
        <v>112</v>
      </c>
      <c r="B39" s="42" t="s">
        <v>113</v>
      </c>
      <c r="C39" s="43">
        <v>39.4</v>
      </c>
      <c r="D39" s="44">
        <v>31</v>
      </c>
      <c r="E39" s="44">
        <v>28.044716</v>
      </c>
      <c r="F39" s="46">
        <v>0.904668258064516</v>
      </c>
    </row>
    <row r="40" customHeight="1" spans="1:6">
      <c r="A40" s="42" t="s">
        <v>114</v>
      </c>
      <c r="B40" s="42" t="s">
        <v>115</v>
      </c>
      <c r="C40" s="43">
        <v>5705</v>
      </c>
      <c r="D40" s="44">
        <v>905</v>
      </c>
      <c r="E40" s="44">
        <v>4.825642</v>
      </c>
      <c r="F40" s="46">
        <v>0.9651284</v>
      </c>
    </row>
    <row r="41" customHeight="1" spans="1:6">
      <c r="A41" s="42" t="s">
        <v>116</v>
      </c>
      <c r="B41" s="42" t="s">
        <v>117</v>
      </c>
      <c r="C41" s="43">
        <f>C42</f>
        <v>5705</v>
      </c>
      <c r="D41" s="44">
        <v>905</v>
      </c>
      <c r="E41" s="44">
        <v>4.825642</v>
      </c>
      <c r="F41" s="46">
        <v>0.9651284</v>
      </c>
    </row>
    <row r="42" customHeight="1" spans="1:6">
      <c r="A42" s="42" t="s">
        <v>118</v>
      </c>
      <c r="B42" s="42" t="s">
        <v>119</v>
      </c>
      <c r="C42" s="43">
        <v>5705</v>
      </c>
      <c r="D42" s="44">
        <v>905</v>
      </c>
      <c r="E42" s="44">
        <v>4.825642</v>
      </c>
      <c r="F42" s="46">
        <v>0.9651284</v>
      </c>
    </row>
    <row r="43" customHeight="1" spans="1:6">
      <c r="A43" s="42" t="s">
        <v>120</v>
      </c>
      <c r="B43" s="42" t="s">
        <v>121</v>
      </c>
      <c r="C43" s="43">
        <v>76.5</v>
      </c>
      <c r="D43" s="44">
        <v>93.1</v>
      </c>
      <c r="E43" s="44">
        <v>76.032205</v>
      </c>
      <c r="F43" s="46">
        <v>0.816672448979592</v>
      </c>
    </row>
    <row r="44" customHeight="1" spans="1:6">
      <c r="A44" s="42" t="s">
        <v>122</v>
      </c>
      <c r="B44" s="42" t="s">
        <v>123</v>
      </c>
      <c r="C44" s="43">
        <v>25</v>
      </c>
      <c r="D44" s="44">
        <v>32.3</v>
      </c>
      <c r="E44" s="44">
        <v>30.47877</v>
      </c>
      <c r="F44" s="46">
        <v>0.943615170278638</v>
      </c>
    </row>
    <row r="45" customHeight="1" spans="1:6">
      <c r="A45" s="42" t="s">
        <v>124</v>
      </c>
      <c r="B45" s="42" t="s">
        <v>125</v>
      </c>
      <c r="C45" s="43">
        <v>25</v>
      </c>
      <c r="D45" s="44">
        <v>32.3</v>
      </c>
      <c r="E45" s="44">
        <v>30.47877</v>
      </c>
      <c r="F45" s="46">
        <v>0.943615170278638</v>
      </c>
    </row>
    <row r="46" customHeight="1" spans="1:6">
      <c r="A46" s="42" t="s">
        <v>126</v>
      </c>
      <c r="B46" s="42" t="s">
        <v>127</v>
      </c>
      <c r="C46" s="43">
        <v>51.5</v>
      </c>
      <c r="D46" s="44">
        <v>60.8</v>
      </c>
      <c r="E46" s="44">
        <v>45.553435</v>
      </c>
      <c r="F46" s="46">
        <v>0.749234128289474</v>
      </c>
    </row>
    <row r="47" customHeight="1" spans="1:6">
      <c r="A47" s="42" t="s">
        <v>128</v>
      </c>
      <c r="B47" s="42" t="s">
        <v>129</v>
      </c>
      <c r="C47" s="43">
        <v>51.5</v>
      </c>
      <c r="D47" s="44">
        <v>60.8</v>
      </c>
      <c r="E47" s="44">
        <v>45.553435</v>
      </c>
      <c r="F47" s="46">
        <v>0.749234128289474</v>
      </c>
    </row>
    <row r="48" customHeight="1" spans="1:6">
      <c r="A48" s="42" t="s">
        <v>130</v>
      </c>
      <c r="B48" s="42" t="s">
        <v>131</v>
      </c>
      <c r="C48" s="43">
        <v>19668.864295</v>
      </c>
      <c r="D48" s="44">
        <f>D49+D52+D55+D60+D64+D67+D71+D76+D78+D81</f>
        <v>19724.47673</v>
      </c>
      <c r="E48" s="44">
        <f>E49+E52+E55+E60+E64+E67+E71+E76+E78+E81</f>
        <v>16204.121634</v>
      </c>
      <c r="F48" s="46">
        <v>0.845369482126312</v>
      </c>
    </row>
    <row r="49" customHeight="1" spans="1:6">
      <c r="A49" s="42" t="s">
        <v>132</v>
      </c>
      <c r="B49" s="42" t="s">
        <v>133</v>
      </c>
      <c r="C49" s="43">
        <v>982.66</v>
      </c>
      <c r="D49" s="44">
        <v>970.96</v>
      </c>
      <c r="E49" s="44">
        <v>731.72923</v>
      </c>
      <c r="F49" s="46">
        <v>0.753614185960287</v>
      </c>
    </row>
    <row r="50" customHeight="1" spans="1:6">
      <c r="A50" s="42" t="s">
        <v>134</v>
      </c>
      <c r="B50" s="42" t="s">
        <v>135</v>
      </c>
      <c r="C50" s="43">
        <v>42.9</v>
      </c>
      <c r="D50" s="44">
        <v>31.2</v>
      </c>
      <c r="E50" s="44">
        <v>17.1807</v>
      </c>
      <c r="F50" s="46">
        <v>0.550663461538462</v>
      </c>
    </row>
    <row r="51" customHeight="1" spans="1:6">
      <c r="A51" s="42" t="s">
        <v>136</v>
      </c>
      <c r="B51" s="42" t="s">
        <v>137</v>
      </c>
      <c r="C51" s="43">
        <v>939.76</v>
      </c>
      <c r="D51" s="44">
        <v>939.76</v>
      </c>
      <c r="E51" s="44">
        <v>714.54853</v>
      </c>
      <c r="F51" s="46">
        <v>0.760352143100366</v>
      </c>
    </row>
    <row r="52" customHeight="1" spans="1:6">
      <c r="A52" s="42" t="s">
        <v>138</v>
      </c>
      <c r="B52" s="42" t="s">
        <v>139</v>
      </c>
      <c r="C52" s="43">
        <v>885.68</v>
      </c>
      <c r="D52" s="44">
        <v>939.28</v>
      </c>
      <c r="E52" s="44">
        <v>705.823265</v>
      </c>
      <c r="F52" s="46">
        <v>0.751451393620646</v>
      </c>
    </row>
    <row r="53" customHeight="1" spans="1:6">
      <c r="A53" s="42" t="s">
        <v>140</v>
      </c>
      <c r="B53" s="42" t="s">
        <v>141</v>
      </c>
      <c r="C53" s="43">
        <v>30</v>
      </c>
      <c r="D53" s="44">
        <v>30</v>
      </c>
      <c r="E53" s="44">
        <v>30</v>
      </c>
      <c r="F53" s="46">
        <v>1</v>
      </c>
    </row>
    <row r="54" customHeight="1" spans="1:6">
      <c r="A54" s="42" t="s">
        <v>142</v>
      </c>
      <c r="B54" s="42" t="s">
        <v>143</v>
      </c>
      <c r="C54" s="43">
        <v>855.68</v>
      </c>
      <c r="D54" s="44">
        <v>909.28</v>
      </c>
      <c r="E54" s="44">
        <v>675.823265</v>
      </c>
      <c r="F54" s="46">
        <v>0.743250995292979</v>
      </c>
    </row>
    <row r="55" customHeight="1" spans="1:6">
      <c r="A55" s="42" t="s">
        <v>144</v>
      </c>
      <c r="B55" s="42" t="s">
        <v>145</v>
      </c>
      <c r="C55" s="43">
        <v>970.4123</v>
      </c>
      <c r="D55" s="44">
        <v>962.201845</v>
      </c>
      <c r="E55" s="44">
        <v>898.843082</v>
      </c>
      <c r="F55" s="46">
        <v>0.934152316035104</v>
      </c>
    </row>
    <row r="56" customHeight="1" spans="1:6">
      <c r="A56" s="42" t="s">
        <v>146</v>
      </c>
      <c r="B56" s="42" t="s">
        <v>147</v>
      </c>
      <c r="C56" s="43">
        <v>292</v>
      </c>
      <c r="D56" s="44">
        <v>292</v>
      </c>
      <c r="E56" s="44">
        <v>279.0385</v>
      </c>
      <c r="F56" s="46">
        <v>0.955611301369863</v>
      </c>
    </row>
    <row r="57" customHeight="1" spans="1:6">
      <c r="A57" s="42" t="s">
        <v>148</v>
      </c>
      <c r="B57" s="42" t="s">
        <v>149</v>
      </c>
      <c r="C57" s="43">
        <v>444.6523</v>
      </c>
      <c r="D57" s="44">
        <v>439.188666</v>
      </c>
      <c r="E57" s="44">
        <v>412.772016</v>
      </c>
      <c r="F57" s="46">
        <v>0.939851248347106</v>
      </c>
    </row>
    <row r="58" customHeight="1" spans="1:6">
      <c r="A58" s="42" t="s">
        <v>150</v>
      </c>
      <c r="B58" s="42" t="s">
        <v>151</v>
      </c>
      <c r="C58" s="43">
        <v>227.56</v>
      </c>
      <c r="D58" s="44">
        <v>224.813179</v>
      </c>
      <c r="E58" s="44">
        <v>207.032566</v>
      </c>
      <c r="F58" s="46">
        <v>0.920909383163876</v>
      </c>
    </row>
    <row r="59" customHeight="1" spans="1:6">
      <c r="A59" s="42" t="s">
        <v>152</v>
      </c>
      <c r="B59" s="42" t="s">
        <v>153</v>
      </c>
      <c r="C59" s="43">
        <v>6.2</v>
      </c>
      <c r="D59" s="44">
        <v>6.2</v>
      </c>
      <c r="E59" s="44"/>
      <c r="F59" s="46"/>
    </row>
    <row r="60" customHeight="1" spans="1:6">
      <c r="A60" s="42" t="s">
        <v>154</v>
      </c>
      <c r="B60" s="42" t="s">
        <v>155</v>
      </c>
      <c r="C60" s="43">
        <f>5500+6000+2843.4819</f>
        <v>14343.4819</v>
      </c>
      <c r="D60" s="44">
        <f>D61+D62+D63</f>
        <v>14343.4819</v>
      </c>
      <c r="E60" s="44">
        <f>SUM(E61:E63)</f>
        <v>11963.31</v>
      </c>
      <c r="F60" s="46">
        <v>0.953728595916155</v>
      </c>
    </row>
    <row r="61" customHeight="1" spans="1:6">
      <c r="A61" s="42" t="s">
        <v>156</v>
      </c>
      <c r="B61" s="42" t="s">
        <v>157</v>
      </c>
      <c r="C61" s="43">
        <v>12</v>
      </c>
      <c r="D61" s="44">
        <v>12</v>
      </c>
      <c r="E61" s="44"/>
      <c r="F61" s="46"/>
    </row>
    <row r="62" customHeight="1" spans="1:6">
      <c r="A62" s="42" t="s">
        <v>158</v>
      </c>
      <c r="B62" s="42" t="s">
        <v>159</v>
      </c>
      <c r="C62" s="43">
        <v>55</v>
      </c>
      <c r="D62" s="44">
        <v>55</v>
      </c>
      <c r="E62" s="44"/>
      <c r="F62" s="46"/>
    </row>
    <row r="63" customHeight="1" spans="1:6">
      <c r="A63" s="42" t="s">
        <v>160</v>
      </c>
      <c r="B63" s="42" t="s">
        <v>161</v>
      </c>
      <c r="C63" s="43">
        <f>5500+6000+2776.4819</f>
        <v>14276.4819</v>
      </c>
      <c r="D63" s="44">
        <v>14276.4819</v>
      </c>
      <c r="E63" s="44">
        <v>11963.31</v>
      </c>
      <c r="F63" s="46">
        <v>0.97674326636165</v>
      </c>
    </row>
    <row r="64" customHeight="1" spans="1:6">
      <c r="A64" s="42" t="s">
        <v>162</v>
      </c>
      <c r="B64" s="42" t="s">
        <v>163</v>
      </c>
      <c r="C64" s="43">
        <v>93.023</v>
      </c>
      <c r="D64" s="44">
        <v>83.023</v>
      </c>
      <c r="E64" s="44">
        <v>71.810452</v>
      </c>
      <c r="F64" s="46">
        <v>0.864946484709057</v>
      </c>
    </row>
    <row r="65" customHeight="1" spans="1:6">
      <c r="A65" s="42" t="s">
        <v>164</v>
      </c>
      <c r="B65" s="42" t="s">
        <v>165</v>
      </c>
      <c r="C65" s="43">
        <v>35.64</v>
      </c>
      <c r="D65" s="44">
        <v>35.64</v>
      </c>
      <c r="E65" s="44">
        <v>35.28</v>
      </c>
      <c r="F65" s="46">
        <v>0.98989898989899</v>
      </c>
    </row>
    <row r="66" customHeight="1" spans="1:6">
      <c r="A66" s="42" t="s">
        <v>166</v>
      </c>
      <c r="B66" s="42" t="s">
        <v>167</v>
      </c>
      <c r="C66" s="43">
        <v>57.383</v>
      </c>
      <c r="D66" s="44">
        <v>47.383</v>
      </c>
      <c r="E66" s="44">
        <v>36.530452</v>
      </c>
      <c r="F66" s="46">
        <v>0.770961146402718</v>
      </c>
    </row>
    <row r="67" customHeight="1" spans="1:6">
      <c r="A67" s="42" t="s">
        <v>168</v>
      </c>
      <c r="B67" s="42" t="s">
        <v>169</v>
      </c>
      <c r="C67" s="43">
        <v>1241.693795</v>
      </c>
      <c r="D67" s="44">
        <v>1292.693795</v>
      </c>
      <c r="E67" s="44">
        <v>928.614624</v>
      </c>
      <c r="F67" s="46">
        <v>0.718356216755879</v>
      </c>
    </row>
    <row r="68" customHeight="1" spans="1:6">
      <c r="A68" s="42" t="s">
        <v>170</v>
      </c>
      <c r="B68" s="42" t="s">
        <v>171</v>
      </c>
      <c r="C68" s="43">
        <v>40</v>
      </c>
      <c r="D68" s="44">
        <v>40</v>
      </c>
      <c r="E68" s="44">
        <v>2.612829</v>
      </c>
      <c r="F68" s="46">
        <v>0.065320725</v>
      </c>
    </row>
    <row r="69" customHeight="1" spans="1:6">
      <c r="A69" s="42" t="s">
        <v>172</v>
      </c>
      <c r="B69" s="42" t="s">
        <v>173</v>
      </c>
      <c r="C69" s="43">
        <v>229</v>
      </c>
      <c r="D69" s="44">
        <v>341</v>
      </c>
      <c r="E69" s="44">
        <v>207.729</v>
      </c>
      <c r="F69" s="46">
        <v>0.609175953079179</v>
      </c>
    </row>
    <row r="70" customHeight="1" spans="1:6">
      <c r="A70" s="42" t="s">
        <v>174</v>
      </c>
      <c r="B70" s="42" t="s">
        <v>175</v>
      </c>
      <c r="C70" s="43">
        <v>972.693795</v>
      </c>
      <c r="D70" s="44">
        <v>911.693795</v>
      </c>
      <c r="E70" s="44">
        <v>718.272795</v>
      </c>
      <c r="F70" s="46">
        <v>0.787844338679523</v>
      </c>
    </row>
    <row r="71" customHeight="1" spans="1:6">
      <c r="A71" s="42" t="s">
        <v>176</v>
      </c>
      <c r="B71" s="42" t="s">
        <v>177</v>
      </c>
      <c r="C71" s="43">
        <v>577.8533</v>
      </c>
      <c r="D71" s="44">
        <v>749.0257</v>
      </c>
      <c r="E71" s="44">
        <v>545.0825</v>
      </c>
      <c r="F71" s="46">
        <v>0.727722026093364</v>
      </c>
    </row>
    <row r="72" customHeight="1" spans="1:6">
      <c r="A72" s="42" t="s">
        <v>178</v>
      </c>
      <c r="B72" s="42" t="s">
        <v>179</v>
      </c>
      <c r="C72" s="43">
        <v>8.7462</v>
      </c>
      <c r="D72" s="44">
        <v>8.7462</v>
      </c>
      <c r="E72" s="44">
        <v>5.3</v>
      </c>
      <c r="F72" s="46">
        <v>0.605977453065331</v>
      </c>
    </row>
    <row r="73" customHeight="1" spans="1:6">
      <c r="A73" s="42" t="s">
        <v>180</v>
      </c>
      <c r="B73" s="42" t="s">
        <v>181</v>
      </c>
      <c r="C73" s="43">
        <v>316.7171</v>
      </c>
      <c r="D73" s="44">
        <v>316.7171</v>
      </c>
      <c r="E73" s="44">
        <v>143.85</v>
      </c>
      <c r="F73" s="46">
        <v>0.454190822030134</v>
      </c>
    </row>
    <row r="74" customHeight="1" spans="1:6">
      <c r="A74" s="42" t="s">
        <v>182</v>
      </c>
      <c r="B74" s="42" t="s">
        <v>183</v>
      </c>
      <c r="C74" s="43">
        <v>1.3</v>
      </c>
      <c r="D74" s="44">
        <v>1.3</v>
      </c>
      <c r="E74" s="44">
        <v>0.8</v>
      </c>
      <c r="F74" s="46">
        <v>0.615384615384615</v>
      </c>
    </row>
    <row r="75" customHeight="1" spans="1:6">
      <c r="A75" s="42" t="s">
        <v>184</v>
      </c>
      <c r="B75" s="42" t="s">
        <v>185</v>
      </c>
      <c r="C75" s="43">
        <v>251.09</v>
      </c>
      <c r="D75" s="44">
        <v>422.2624</v>
      </c>
      <c r="E75" s="44">
        <v>395.1325</v>
      </c>
      <c r="F75" s="46">
        <v>0.935751087475465</v>
      </c>
    </row>
    <row r="76" customHeight="1" spans="1:6">
      <c r="A76" s="42" t="s">
        <v>186</v>
      </c>
      <c r="B76" s="42" t="s">
        <v>187</v>
      </c>
      <c r="C76" s="43">
        <v>5</v>
      </c>
      <c r="D76" s="44">
        <v>5.25469</v>
      </c>
      <c r="E76" s="44">
        <v>5.25469</v>
      </c>
      <c r="F76" s="46">
        <v>1</v>
      </c>
    </row>
    <row r="77" customHeight="1" spans="1:6">
      <c r="A77" s="42" t="s">
        <v>188</v>
      </c>
      <c r="B77" s="42" t="s">
        <v>189</v>
      </c>
      <c r="C77" s="43">
        <v>5</v>
      </c>
      <c r="D77" s="44">
        <v>5.25469</v>
      </c>
      <c r="E77" s="44">
        <v>5.25469</v>
      </c>
      <c r="F77" s="46">
        <v>1</v>
      </c>
    </row>
    <row r="78" customHeight="1" spans="1:6">
      <c r="A78" s="42" t="s">
        <v>190</v>
      </c>
      <c r="B78" s="42" t="s">
        <v>191</v>
      </c>
      <c r="C78" s="43">
        <v>560.41</v>
      </c>
      <c r="D78" s="44">
        <v>369.9058</v>
      </c>
      <c r="E78" s="44">
        <v>348.489371</v>
      </c>
      <c r="F78" s="46">
        <v>0.942103019201105</v>
      </c>
    </row>
    <row r="79" customHeight="1" spans="1:6">
      <c r="A79" s="42" t="s">
        <v>192</v>
      </c>
      <c r="B79" s="42" t="s">
        <v>193</v>
      </c>
      <c r="C79" s="43">
        <v>10</v>
      </c>
      <c r="D79" s="44">
        <v>27.36</v>
      </c>
      <c r="E79" s="44">
        <v>23.611871</v>
      </c>
      <c r="F79" s="46">
        <v>0.863006980994152</v>
      </c>
    </row>
    <row r="80" customHeight="1" spans="1:6">
      <c r="A80" s="42" t="s">
        <v>194</v>
      </c>
      <c r="B80" s="42" t="s">
        <v>195</v>
      </c>
      <c r="C80" s="43">
        <v>550.41</v>
      </c>
      <c r="D80" s="44">
        <v>342.5458</v>
      </c>
      <c r="E80" s="44">
        <v>324.8775</v>
      </c>
      <c r="F80" s="46">
        <v>0.948420619957974</v>
      </c>
    </row>
    <row r="81" customHeight="1" spans="1:6">
      <c r="A81" s="42" t="s">
        <v>196</v>
      </c>
      <c r="B81" s="42" t="s">
        <v>197</v>
      </c>
      <c r="C81" s="43">
        <v>8.65</v>
      </c>
      <c r="D81" s="44">
        <v>8.65</v>
      </c>
      <c r="E81" s="44">
        <v>5.16442</v>
      </c>
      <c r="F81" s="46">
        <v>0.597042774566474</v>
      </c>
    </row>
    <row r="82" customHeight="1" spans="1:6">
      <c r="A82" s="42" t="s">
        <v>198</v>
      </c>
      <c r="B82" s="42" t="s">
        <v>199</v>
      </c>
      <c r="C82" s="43">
        <v>8.65</v>
      </c>
      <c r="D82" s="44">
        <v>8.65</v>
      </c>
      <c r="E82" s="44">
        <v>5.16442</v>
      </c>
      <c r="F82" s="46">
        <v>0.597042774566474</v>
      </c>
    </row>
    <row r="83" customHeight="1" spans="1:6">
      <c r="A83" s="42" t="s">
        <v>200</v>
      </c>
      <c r="B83" s="42" t="s">
        <v>201</v>
      </c>
      <c r="C83" s="43">
        <v>460.7931</v>
      </c>
      <c r="D83" s="44">
        <v>740.723787</v>
      </c>
      <c r="E83" s="44">
        <v>625.568472</v>
      </c>
      <c r="F83" s="46">
        <v>0.844536766577472</v>
      </c>
    </row>
    <row r="84" customHeight="1" spans="1:6">
      <c r="A84" s="42" t="s">
        <v>202</v>
      </c>
      <c r="B84" s="42" t="s">
        <v>203</v>
      </c>
      <c r="C84" s="43">
        <v>106.6</v>
      </c>
      <c r="D84" s="44">
        <v>109.65181</v>
      </c>
      <c r="E84" s="44">
        <v>85.67101</v>
      </c>
      <c r="F84" s="46">
        <v>0.781300463713276</v>
      </c>
    </row>
    <row r="85" customHeight="1" spans="1:6">
      <c r="A85" s="42" t="s">
        <v>204</v>
      </c>
      <c r="B85" s="42" t="s">
        <v>205</v>
      </c>
      <c r="C85" s="43">
        <v>106.6</v>
      </c>
      <c r="D85" s="44">
        <v>109.65181</v>
      </c>
      <c r="E85" s="44">
        <v>85.67101</v>
      </c>
      <c r="F85" s="46">
        <v>0.781300463713276</v>
      </c>
    </row>
    <row r="86" customHeight="1" spans="1:6">
      <c r="A86" s="42" t="s">
        <v>206</v>
      </c>
      <c r="B86" s="42" t="s">
        <v>207</v>
      </c>
      <c r="C86" s="43">
        <v>98.5</v>
      </c>
      <c r="D86" s="44">
        <v>110.429933</v>
      </c>
      <c r="E86" s="44">
        <v>85.240324</v>
      </c>
      <c r="F86" s="46">
        <v>0.771895098405973</v>
      </c>
    </row>
    <row r="87" customHeight="1" spans="1:6">
      <c r="A87" s="42" t="s">
        <v>208</v>
      </c>
      <c r="B87" s="42" t="s">
        <v>209</v>
      </c>
      <c r="C87" s="43">
        <v>98.5</v>
      </c>
      <c r="D87" s="44">
        <v>110.429933</v>
      </c>
      <c r="E87" s="44">
        <v>85.240324</v>
      </c>
      <c r="F87" s="46">
        <v>0.771895098405973</v>
      </c>
    </row>
    <row r="88" customHeight="1" spans="1:6">
      <c r="A88" s="42" t="s">
        <v>210</v>
      </c>
      <c r="B88" s="42" t="s">
        <v>211</v>
      </c>
      <c r="C88" s="43">
        <v>6.5</v>
      </c>
      <c r="D88" s="44">
        <v>6.5</v>
      </c>
      <c r="E88" s="44">
        <v>3.281286</v>
      </c>
      <c r="F88" s="46">
        <v>0.504813230769231</v>
      </c>
    </row>
    <row r="89" customHeight="1" spans="1:6">
      <c r="A89" s="42" t="s">
        <v>212</v>
      </c>
      <c r="B89" s="42" t="s">
        <v>213</v>
      </c>
      <c r="C89" s="43">
        <v>6.5</v>
      </c>
      <c r="D89" s="44">
        <v>6.5</v>
      </c>
      <c r="E89" s="44">
        <v>3.281286</v>
      </c>
      <c r="F89" s="46">
        <v>0.504813230769231</v>
      </c>
    </row>
    <row r="90" customHeight="1" spans="1:6">
      <c r="A90" s="42" t="s">
        <v>214</v>
      </c>
      <c r="B90" s="42" t="s">
        <v>215</v>
      </c>
      <c r="C90" s="43">
        <v>249.1931</v>
      </c>
      <c r="D90" s="44">
        <v>244.182044</v>
      </c>
      <c r="E90" s="44">
        <v>210.748208</v>
      </c>
      <c r="F90" s="46">
        <v>0.863078236825637</v>
      </c>
    </row>
    <row r="91" customHeight="1" spans="1:6">
      <c r="A91" s="42" t="s">
        <v>216</v>
      </c>
      <c r="B91" s="42" t="s">
        <v>217</v>
      </c>
      <c r="C91" s="43">
        <v>65.96</v>
      </c>
      <c r="D91" s="44">
        <v>65.96</v>
      </c>
      <c r="E91" s="44">
        <v>54.0068</v>
      </c>
      <c r="F91" s="46">
        <v>0.818781079442086</v>
      </c>
    </row>
    <row r="92" customHeight="1" spans="1:6">
      <c r="A92" s="42" t="s">
        <v>218</v>
      </c>
      <c r="B92" s="42" t="s">
        <v>219</v>
      </c>
      <c r="C92" s="43">
        <v>183.2331</v>
      </c>
      <c r="D92" s="44">
        <v>178.222044</v>
      </c>
      <c r="E92" s="44">
        <v>156.741408</v>
      </c>
      <c r="F92" s="46">
        <v>0.879472620120999</v>
      </c>
    </row>
    <row r="93" customHeight="1" spans="1:6">
      <c r="A93" s="42" t="s">
        <v>220</v>
      </c>
      <c r="B93" s="42" t="s">
        <v>221</v>
      </c>
      <c r="C93" s="43"/>
      <c r="D93" s="44">
        <v>269.96</v>
      </c>
      <c r="E93" s="44">
        <v>240.627644</v>
      </c>
      <c r="F93" s="46">
        <v>0.891345547488517</v>
      </c>
    </row>
    <row r="94" customHeight="1" spans="1:6">
      <c r="A94" s="42" t="s">
        <v>222</v>
      </c>
      <c r="B94" s="42" t="s">
        <v>223</v>
      </c>
      <c r="C94" s="43"/>
      <c r="D94" s="44">
        <v>269.96</v>
      </c>
      <c r="E94" s="44">
        <v>240.627644</v>
      </c>
      <c r="F94" s="46">
        <v>0.891345547488517</v>
      </c>
    </row>
    <row r="95" customHeight="1" spans="1:6">
      <c r="A95" s="42" t="s">
        <v>224</v>
      </c>
      <c r="B95" s="42" t="s">
        <v>225</v>
      </c>
      <c r="C95" s="43"/>
      <c r="D95" s="44"/>
      <c r="E95" s="44"/>
      <c r="F95" s="46"/>
    </row>
    <row r="96" customHeight="1" spans="1:6">
      <c r="A96" s="42" t="s">
        <v>226</v>
      </c>
      <c r="B96" s="42" t="s">
        <v>227</v>
      </c>
      <c r="C96" s="43">
        <v>3564.817</v>
      </c>
      <c r="D96" s="44">
        <f>D97+D99+D101+D103</f>
        <v>3530.260071</v>
      </c>
      <c r="E96" s="44">
        <f>E97+E99+E101+E103</f>
        <v>2872.160092</v>
      </c>
      <c r="F96" s="46">
        <v>0.813863573621496</v>
      </c>
    </row>
    <row r="97" customHeight="1" spans="1:6">
      <c r="A97" s="42" t="s">
        <v>228</v>
      </c>
      <c r="B97" s="42" t="s">
        <v>229</v>
      </c>
      <c r="C97" s="43">
        <v>1307.402</v>
      </c>
      <c r="D97" s="44">
        <v>1218.157511</v>
      </c>
      <c r="E97" s="44">
        <v>1058.463036</v>
      </c>
      <c r="F97" s="46">
        <v>0.868904904695859</v>
      </c>
    </row>
    <row r="98" customHeight="1" spans="1:6">
      <c r="A98" s="42" t="s">
        <v>230</v>
      </c>
      <c r="B98" s="42" t="s">
        <v>231</v>
      </c>
      <c r="C98" s="43">
        <v>1307.402</v>
      </c>
      <c r="D98" s="44">
        <v>1218.157511</v>
      </c>
      <c r="E98" s="44">
        <v>1058.463036</v>
      </c>
      <c r="F98" s="46">
        <v>0.868904904695859</v>
      </c>
    </row>
    <row r="99" customHeight="1" spans="1:6">
      <c r="A99" s="42" t="s">
        <v>232</v>
      </c>
      <c r="B99" s="42" t="s">
        <v>233</v>
      </c>
      <c r="C99" s="43">
        <v>27</v>
      </c>
      <c r="D99" s="44">
        <v>27</v>
      </c>
      <c r="E99" s="44"/>
      <c r="F99" s="46"/>
    </row>
    <row r="100" customHeight="1" spans="1:6">
      <c r="A100" s="42" t="s">
        <v>234</v>
      </c>
      <c r="B100" s="42" t="s">
        <v>235</v>
      </c>
      <c r="C100" s="43">
        <v>27</v>
      </c>
      <c r="D100" s="44">
        <v>27</v>
      </c>
      <c r="E100" s="44"/>
      <c r="F100" s="46"/>
    </row>
    <row r="101" customHeight="1" spans="1:6">
      <c r="A101" s="42" t="s">
        <v>236</v>
      </c>
      <c r="B101" s="42" t="s">
        <v>237</v>
      </c>
      <c r="C101" s="43">
        <v>2201.875</v>
      </c>
      <c r="D101" s="44">
        <f>D102</f>
        <v>2201.875</v>
      </c>
      <c r="E101" s="44">
        <f>E102</f>
        <v>1747.1509</v>
      </c>
      <c r="F101" s="46">
        <v>0.79398087236208</v>
      </c>
    </row>
    <row r="102" customHeight="1" spans="1:6">
      <c r="A102" s="42" t="s">
        <v>238</v>
      </c>
      <c r="B102" s="42" t="s">
        <v>239</v>
      </c>
      <c r="C102" s="43">
        <v>2201.875</v>
      </c>
      <c r="D102" s="44">
        <v>2201.875</v>
      </c>
      <c r="E102" s="44">
        <v>1747.1509</v>
      </c>
      <c r="F102" s="46">
        <v>0.79398087236208</v>
      </c>
    </row>
    <row r="103" customHeight="1" spans="1:6">
      <c r="A103" s="42" t="s">
        <v>240</v>
      </c>
      <c r="B103" s="42" t="s">
        <v>241</v>
      </c>
      <c r="C103" s="43">
        <v>28.54</v>
      </c>
      <c r="D103" s="44">
        <v>83.22756</v>
      </c>
      <c r="E103" s="44">
        <v>66.546156</v>
      </c>
      <c r="F103" s="46">
        <v>0.79956874862125</v>
      </c>
    </row>
    <row r="104" customHeight="1" spans="1:6">
      <c r="A104" s="42" t="s">
        <v>242</v>
      </c>
      <c r="B104" s="42" t="s">
        <v>243</v>
      </c>
      <c r="C104" s="43">
        <v>28.54</v>
      </c>
      <c r="D104" s="44">
        <v>83.22756</v>
      </c>
      <c r="E104" s="44">
        <v>66.546156</v>
      </c>
      <c r="F104" s="46">
        <v>0.79956874862125</v>
      </c>
    </row>
    <row r="105" customHeight="1" spans="1:6">
      <c r="A105" s="42" t="s">
        <v>244</v>
      </c>
      <c r="B105" s="42" t="s">
        <v>245</v>
      </c>
      <c r="C105" s="43">
        <v>5869.484</v>
      </c>
      <c r="D105" s="44">
        <v>4309.342848</v>
      </c>
      <c r="E105" s="44">
        <v>3326.036088</v>
      </c>
      <c r="F105" s="46">
        <v>0.771819789076109</v>
      </c>
    </row>
    <row r="106" customHeight="1" spans="1:6">
      <c r="A106" s="42" t="s">
        <v>246</v>
      </c>
      <c r="B106" s="42" t="s">
        <v>247</v>
      </c>
      <c r="C106" s="43">
        <v>4355.684</v>
      </c>
      <c r="D106" s="44">
        <v>2784.032848</v>
      </c>
      <c r="E106" s="44">
        <v>2280.673905</v>
      </c>
      <c r="F106" s="46">
        <v>0.819197915225173</v>
      </c>
    </row>
    <row r="107" customHeight="1" spans="1:6">
      <c r="A107" s="42" t="s">
        <v>248</v>
      </c>
      <c r="B107" s="42" t="s">
        <v>52</v>
      </c>
      <c r="C107" s="43">
        <v>287.41</v>
      </c>
      <c r="D107" s="44">
        <v>287.27538</v>
      </c>
      <c r="E107" s="44">
        <v>197.750892</v>
      </c>
      <c r="F107" s="46">
        <v>0.688367001724965</v>
      </c>
    </row>
    <row r="108" customHeight="1" spans="1:6">
      <c r="A108" s="42" t="s">
        <v>249</v>
      </c>
      <c r="B108" s="42" t="s">
        <v>250</v>
      </c>
      <c r="C108" s="43">
        <v>1.1</v>
      </c>
      <c r="D108" s="44">
        <v>1.23462</v>
      </c>
      <c r="E108" s="44">
        <v>1.23462</v>
      </c>
      <c r="F108" s="46">
        <v>1</v>
      </c>
    </row>
    <row r="109" customHeight="1" spans="1:6">
      <c r="A109" s="42" t="s">
        <v>251</v>
      </c>
      <c r="B109" s="42" t="s">
        <v>252</v>
      </c>
      <c r="C109" s="43">
        <v>4067.174</v>
      </c>
      <c r="D109" s="44">
        <v>2495.522848</v>
      </c>
      <c r="E109" s="44">
        <v>2081.688393</v>
      </c>
      <c r="F109" s="46">
        <v>0.834169238189239</v>
      </c>
    </row>
    <row r="110" customHeight="1" spans="1:6">
      <c r="A110" s="42" t="s">
        <v>253</v>
      </c>
      <c r="B110" s="42" t="s">
        <v>254</v>
      </c>
      <c r="C110" s="43">
        <v>1513.8</v>
      </c>
      <c r="D110" s="44">
        <v>1444.8</v>
      </c>
      <c r="E110" s="44">
        <v>970.662183</v>
      </c>
      <c r="F110" s="46">
        <v>0.671831522009967</v>
      </c>
    </row>
    <row r="111" customHeight="1" spans="1:6">
      <c r="A111" s="42" t="s">
        <v>255</v>
      </c>
      <c r="B111" s="42" t="s">
        <v>256</v>
      </c>
      <c r="C111" s="43">
        <v>1513.8</v>
      </c>
      <c r="D111" s="44">
        <v>1444.8</v>
      </c>
      <c r="E111" s="44">
        <v>970.662183</v>
      </c>
      <c r="F111" s="46">
        <v>0.671831522009967</v>
      </c>
    </row>
    <row r="112" customHeight="1" spans="1:6">
      <c r="A112" s="42" t="s">
        <v>257</v>
      </c>
      <c r="B112" s="42" t="s">
        <v>258</v>
      </c>
      <c r="C112" s="43"/>
      <c r="D112" s="44">
        <v>80.51</v>
      </c>
      <c r="E112" s="44">
        <v>74.7</v>
      </c>
      <c r="F112" s="46">
        <v>0.927835051546392</v>
      </c>
    </row>
    <row r="113" customHeight="1" spans="1:6">
      <c r="A113" s="42" t="s">
        <v>259</v>
      </c>
      <c r="B113" s="42" t="s">
        <v>258</v>
      </c>
      <c r="C113" s="43"/>
      <c r="D113" s="44">
        <v>80.51</v>
      </c>
      <c r="E113" s="44">
        <v>74.7</v>
      </c>
      <c r="F113" s="46">
        <v>0.927835051546392</v>
      </c>
    </row>
    <row r="114" customHeight="1" spans="1:6">
      <c r="A114" s="42" t="s">
        <v>260</v>
      </c>
      <c r="B114" s="42" t="s">
        <v>261</v>
      </c>
      <c r="C114" s="43">
        <v>15954.07236</v>
      </c>
      <c r="D114" s="44">
        <f>D115+D124+D129+D134</f>
        <v>13150.78041</v>
      </c>
      <c r="E114" s="44">
        <f>E115+E124+E129+E134</f>
        <v>10916.457945</v>
      </c>
      <c r="F114" s="46">
        <v>0.830223453088165</v>
      </c>
    </row>
    <row r="115" customHeight="1" spans="1:6">
      <c r="A115" s="42" t="s">
        <v>262</v>
      </c>
      <c r="B115" s="42" t="s">
        <v>263</v>
      </c>
      <c r="C115" s="43">
        <v>1353.0584</v>
      </c>
      <c r="D115" s="44">
        <f>SUM(D116:D123)</f>
        <v>2027.442329</v>
      </c>
      <c r="E115" s="44">
        <f>SUM(E116:E123)</f>
        <v>1384.703789</v>
      </c>
      <c r="F115" s="46">
        <v>0.684473279748687</v>
      </c>
    </row>
    <row r="116" customHeight="1" spans="1:6">
      <c r="A116" s="42" t="s">
        <v>264</v>
      </c>
      <c r="B116" s="42" t="s">
        <v>98</v>
      </c>
      <c r="C116" s="43">
        <v>306.132</v>
      </c>
      <c r="D116" s="44">
        <v>321.593371</v>
      </c>
      <c r="E116" s="44">
        <v>254.487972</v>
      </c>
      <c r="F116" s="46">
        <v>0.791334632329844</v>
      </c>
    </row>
    <row r="117" customHeight="1" spans="1:6">
      <c r="A117" s="42" t="s">
        <v>265</v>
      </c>
      <c r="B117" s="42" t="s">
        <v>266</v>
      </c>
      <c r="C117" s="43">
        <v>9.5</v>
      </c>
      <c r="D117" s="44">
        <v>9.5</v>
      </c>
      <c r="E117" s="44">
        <v>3.7062</v>
      </c>
      <c r="F117" s="46">
        <v>0.390126315789474</v>
      </c>
    </row>
    <row r="118" customHeight="1" spans="1:6">
      <c r="A118" s="42" t="s">
        <v>267</v>
      </c>
      <c r="B118" s="42" t="s">
        <v>268</v>
      </c>
      <c r="C118" s="43">
        <v>12.5</v>
      </c>
      <c r="D118" s="44">
        <v>12.5</v>
      </c>
      <c r="E118" s="44">
        <v>3.510723</v>
      </c>
      <c r="F118" s="46">
        <v>0.28085784</v>
      </c>
    </row>
    <row r="119" customHeight="1" spans="1:6">
      <c r="A119" s="42" t="s">
        <v>269</v>
      </c>
      <c r="B119" s="42" t="s">
        <v>270</v>
      </c>
      <c r="C119" s="43">
        <v>218.5968</v>
      </c>
      <c r="D119" s="44">
        <v>1174.447018</v>
      </c>
      <c r="E119" s="44">
        <v>848.283826</v>
      </c>
      <c r="F119" s="46">
        <v>0.722283604963779</v>
      </c>
    </row>
    <row r="120" customHeight="1" spans="1:6">
      <c r="A120" s="42" t="s">
        <v>271</v>
      </c>
      <c r="B120" s="42" t="s">
        <v>272</v>
      </c>
      <c r="C120" s="43"/>
      <c r="D120" s="44">
        <v>0.435</v>
      </c>
      <c r="E120" s="44">
        <v>0.435</v>
      </c>
      <c r="F120" s="46">
        <v>1</v>
      </c>
    </row>
    <row r="121" customHeight="1" spans="1:6">
      <c r="A121" s="42" t="s">
        <v>273</v>
      </c>
      <c r="B121" s="42" t="s">
        <v>274</v>
      </c>
      <c r="C121" s="43">
        <v>19.57</v>
      </c>
      <c r="D121" s="44">
        <v>35.57</v>
      </c>
      <c r="E121" s="44">
        <v>19.57</v>
      </c>
      <c r="F121" s="46">
        <v>0.550182738262581</v>
      </c>
    </row>
    <row r="122" customHeight="1" spans="1:6">
      <c r="A122" s="42" t="s">
        <v>275</v>
      </c>
      <c r="B122" s="42" t="s">
        <v>276</v>
      </c>
      <c r="C122" s="43">
        <v>24.8396</v>
      </c>
      <c r="D122" s="44">
        <v>68.5496</v>
      </c>
      <c r="E122" s="44">
        <v>11.6914</v>
      </c>
      <c r="F122" s="46">
        <v>0.170553876317294</v>
      </c>
    </row>
    <row r="123" customHeight="1" spans="1:6">
      <c r="A123" s="42" t="s">
        <v>277</v>
      </c>
      <c r="B123" s="42" t="s">
        <v>278</v>
      </c>
      <c r="C123" s="43">
        <v>761.92</v>
      </c>
      <c r="D123" s="44">
        <v>404.84734</v>
      </c>
      <c r="E123" s="44">
        <v>243.018668</v>
      </c>
      <c r="F123" s="46">
        <v>0.609523204689601</v>
      </c>
    </row>
    <row r="124" customHeight="1" spans="1:6">
      <c r="A124" s="42" t="s">
        <v>279</v>
      </c>
      <c r="B124" s="42" t="s">
        <v>280</v>
      </c>
      <c r="C124" s="43">
        <v>4390.626633</v>
      </c>
      <c r="D124" s="44">
        <v>4923.214433</v>
      </c>
      <c r="E124" s="44">
        <v>4023.344388</v>
      </c>
      <c r="F124" s="46">
        <v>0.817219002493934</v>
      </c>
    </row>
    <row r="125" customHeight="1" spans="1:6">
      <c r="A125" s="42" t="s">
        <v>281</v>
      </c>
      <c r="B125" s="42" t="s">
        <v>282</v>
      </c>
      <c r="C125" s="43">
        <v>220.75</v>
      </c>
      <c r="D125" s="44">
        <v>536.6653</v>
      </c>
      <c r="E125" s="44">
        <v>187.925</v>
      </c>
      <c r="F125" s="46">
        <v>0.35017169919501</v>
      </c>
    </row>
    <row r="126" customHeight="1" spans="1:6">
      <c r="A126" s="42" t="s">
        <v>283</v>
      </c>
      <c r="B126" s="42" t="s">
        <v>284</v>
      </c>
      <c r="C126" s="43">
        <v>351.206633</v>
      </c>
      <c r="D126" s="44">
        <v>549.976633</v>
      </c>
      <c r="E126" s="44">
        <v>298.043933</v>
      </c>
      <c r="F126" s="46">
        <v>0.541921083763571</v>
      </c>
    </row>
    <row r="127" customHeight="1" spans="1:6">
      <c r="A127" s="42" t="s">
        <v>285</v>
      </c>
      <c r="B127" s="42" t="s">
        <v>286</v>
      </c>
      <c r="C127" s="43">
        <v>2985.57</v>
      </c>
      <c r="D127" s="44">
        <v>3003.4725</v>
      </c>
      <c r="E127" s="44">
        <v>2841.309071</v>
      </c>
      <c r="F127" s="46">
        <v>0.94600801938423</v>
      </c>
    </row>
    <row r="128" customHeight="1" spans="1:6">
      <c r="A128" s="42" t="s">
        <v>287</v>
      </c>
      <c r="B128" s="42" t="s">
        <v>288</v>
      </c>
      <c r="C128" s="43">
        <v>833.1</v>
      </c>
      <c r="D128" s="44">
        <v>833.1</v>
      </c>
      <c r="E128" s="44">
        <v>696.066384</v>
      </c>
      <c r="F128" s="46">
        <v>0.835513604609291</v>
      </c>
    </row>
    <row r="129" customHeight="1" spans="1:6">
      <c r="A129" s="42" t="s">
        <v>289</v>
      </c>
      <c r="B129" s="42" t="s">
        <v>290</v>
      </c>
      <c r="C129" s="43">
        <v>9375.344927</v>
      </c>
      <c r="D129" s="44">
        <v>5264.811248</v>
      </c>
      <c r="E129" s="44">
        <v>4576.297368</v>
      </c>
      <c r="F129" s="46">
        <v>0.869223444570486</v>
      </c>
    </row>
    <row r="130" customHeight="1" spans="1:6">
      <c r="A130" s="42" t="s">
        <v>291</v>
      </c>
      <c r="B130" s="42" t="s">
        <v>292</v>
      </c>
      <c r="C130" s="43">
        <v>248.2</v>
      </c>
      <c r="D130" s="44">
        <v>207.122841</v>
      </c>
      <c r="E130" s="44">
        <v>199.703841</v>
      </c>
      <c r="F130" s="46">
        <v>0.964180676722178</v>
      </c>
    </row>
    <row r="131" customHeight="1" spans="1:6">
      <c r="A131" s="42" t="s">
        <v>293</v>
      </c>
      <c r="B131" s="42" t="s">
        <v>294</v>
      </c>
      <c r="C131" s="43">
        <v>6</v>
      </c>
      <c r="D131" s="44">
        <v>6</v>
      </c>
      <c r="E131" s="44">
        <v>5.89218</v>
      </c>
      <c r="F131" s="46">
        <v>0.98203</v>
      </c>
    </row>
    <row r="132" customHeight="1" spans="1:6">
      <c r="A132" s="42" t="s">
        <v>295</v>
      </c>
      <c r="B132" s="42" t="s">
        <v>296</v>
      </c>
      <c r="C132" s="43">
        <v>5240.464927</v>
      </c>
      <c r="D132" s="44">
        <v>3841.414307</v>
      </c>
      <c r="E132" s="44">
        <v>3790.983551</v>
      </c>
      <c r="F132" s="46">
        <v>0.986871825851197</v>
      </c>
    </row>
    <row r="133" customHeight="1" spans="1:6">
      <c r="A133" s="42" t="s">
        <v>297</v>
      </c>
      <c r="B133" s="42" t="s">
        <v>298</v>
      </c>
      <c r="C133" s="43">
        <v>3880.68</v>
      </c>
      <c r="D133" s="44">
        <v>1210.2741</v>
      </c>
      <c r="E133" s="44">
        <v>579.717796</v>
      </c>
      <c r="F133" s="46">
        <v>0.478997109828261</v>
      </c>
    </row>
    <row r="134" customHeight="1" spans="1:6">
      <c r="A134" s="42" t="s">
        <v>299</v>
      </c>
      <c r="B134" s="42" t="s">
        <v>300</v>
      </c>
      <c r="C134" s="43">
        <v>835.0424</v>
      </c>
      <c r="D134" s="44">
        <v>935.3124</v>
      </c>
      <c r="E134" s="44">
        <v>932.1124</v>
      </c>
      <c r="F134" s="46">
        <v>0.996578683229261</v>
      </c>
    </row>
    <row r="135" customHeight="1" spans="1:6">
      <c r="A135" s="42" t="s">
        <v>301</v>
      </c>
      <c r="B135" s="42" t="s">
        <v>302</v>
      </c>
      <c r="C135" s="43">
        <v>55.0424</v>
      </c>
      <c r="D135" s="44">
        <v>155.3124</v>
      </c>
      <c r="E135" s="44">
        <v>152.1124</v>
      </c>
      <c r="F135" s="46">
        <v>0.979396365003696</v>
      </c>
    </row>
    <row r="136" customHeight="1" spans="1:6">
      <c r="A136" s="42" t="s">
        <v>303</v>
      </c>
      <c r="B136" s="42" t="s">
        <v>304</v>
      </c>
      <c r="C136" s="43">
        <v>780</v>
      </c>
      <c r="D136" s="44">
        <v>780</v>
      </c>
      <c r="E136" s="44">
        <v>780</v>
      </c>
      <c r="F136" s="46">
        <v>1</v>
      </c>
    </row>
    <row r="137" customHeight="1" spans="1:6">
      <c r="A137" s="42" t="s">
        <v>305</v>
      </c>
      <c r="B137" s="42" t="s">
        <v>306</v>
      </c>
      <c r="C137" s="43"/>
      <c r="D137" s="44">
        <v>73.6136</v>
      </c>
      <c r="E137" s="44">
        <v>73.6136</v>
      </c>
      <c r="F137" s="46">
        <v>1</v>
      </c>
    </row>
    <row r="138" customHeight="1" spans="1:6">
      <c r="A138" s="42" t="s">
        <v>307</v>
      </c>
      <c r="B138" s="42" t="s">
        <v>308</v>
      </c>
      <c r="C138" s="43"/>
      <c r="D138" s="44">
        <v>73.6136</v>
      </c>
      <c r="E138" s="44">
        <v>73.6136</v>
      </c>
      <c r="F138" s="46">
        <v>1</v>
      </c>
    </row>
    <row r="139" customHeight="1" spans="1:6">
      <c r="A139" s="42" t="s">
        <v>309</v>
      </c>
      <c r="B139" s="42" t="s">
        <v>310</v>
      </c>
      <c r="C139" s="43"/>
      <c r="D139" s="44">
        <v>73.6136</v>
      </c>
      <c r="E139" s="44">
        <v>73.6136</v>
      </c>
      <c r="F139" s="46">
        <v>1</v>
      </c>
    </row>
    <row r="140" customHeight="1" spans="1:6">
      <c r="A140" s="42" t="s">
        <v>311</v>
      </c>
      <c r="B140" s="42" t="s">
        <v>312</v>
      </c>
      <c r="C140" s="43">
        <v>4980.956749</v>
      </c>
      <c r="D140" s="44">
        <f>D141+D143</f>
        <v>5016.156749</v>
      </c>
      <c r="E140" s="44">
        <f>E141+E143</f>
        <v>4528.2</v>
      </c>
      <c r="F140" s="46">
        <f>E140/D140</f>
        <v>0.902722986258897</v>
      </c>
    </row>
    <row r="141" customHeight="1" spans="1:6">
      <c r="A141" s="42" t="s">
        <v>313</v>
      </c>
      <c r="B141" s="42" t="s">
        <v>314</v>
      </c>
      <c r="C141" s="43"/>
      <c r="D141" s="44">
        <v>35.2</v>
      </c>
      <c r="E141" s="44"/>
      <c r="F141" s="46"/>
    </row>
    <row r="142" customHeight="1" spans="1:6">
      <c r="A142" s="42" t="s">
        <v>315</v>
      </c>
      <c r="B142" s="42" t="s">
        <v>316</v>
      </c>
      <c r="C142" s="43"/>
      <c r="D142" s="44">
        <v>35.2</v>
      </c>
      <c r="E142" s="44"/>
      <c r="F142" s="46"/>
    </row>
    <row r="143" customHeight="1" spans="1:6">
      <c r="A143" s="42" t="s">
        <v>317</v>
      </c>
      <c r="B143" s="42" t="s">
        <v>318</v>
      </c>
      <c r="C143" s="43">
        <v>4980.956749</v>
      </c>
      <c r="D143" s="44">
        <f>D144</f>
        <v>4980.956749</v>
      </c>
      <c r="E143" s="44">
        <f>E144</f>
        <v>4528.2</v>
      </c>
      <c r="F143" s="46">
        <f t="shared" ref="F143:F144" si="0">E143/D143</f>
        <v>0.909102453240354</v>
      </c>
    </row>
    <row r="144" customHeight="1" spans="1:6">
      <c r="A144" s="42" t="s">
        <v>319</v>
      </c>
      <c r="B144" s="42" t="s">
        <v>320</v>
      </c>
      <c r="C144" s="43">
        <f>1500+3480.956749</f>
        <v>4980.956749</v>
      </c>
      <c r="D144" s="44">
        <v>4980.956749</v>
      </c>
      <c r="E144" s="44">
        <v>4528.2</v>
      </c>
      <c r="F144" s="46">
        <f t="shared" si="0"/>
        <v>0.909102453240354</v>
      </c>
    </row>
    <row r="145" customHeight="1" spans="1:6">
      <c r="A145" s="42" t="s">
        <v>321</v>
      </c>
      <c r="B145" s="42" t="s">
        <v>322</v>
      </c>
      <c r="C145" s="43"/>
      <c r="D145" s="44">
        <v>2</v>
      </c>
      <c r="E145" s="44">
        <v>2</v>
      </c>
      <c r="F145" s="46">
        <v>1</v>
      </c>
    </row>
    <row r="146" customHeight="1" spans="1:6">
      <c r="A146" s="42" t="s">
        <v>323</v>
      </c>
      <c r="B146" s="42" t="s">
        <v>324</v>
      </c>
      <c r="C146" s="43"/>
      <c r="D146" s="44">
        <v>2</v>
      </c>
      <c r="E146" s="44">
        <v>2</v>
      </c>
      <c r="F146" s="46">
        <v>1</v>
      </c>
    </row>
    <row r="147" customHeight="1" spans="1:6">
      <c r="A147" s="42" t="s">
        <v>325</v>
      </c>
      <c r="B147" s="42" t="s">
        <v>324</v>
      </c>
      <c r="C147" s="43"/>
      <c r="D147" s="44">
        <v>2</v>
      </c>
      <c r="E147" s="44">
        <v>2</v>
      </c>
      <c r="F147" s="46">
        <v>1</v>
      </c>
    </row>
    <row r="148" customHeight="1" spans="1:6">
      <c r="A148" s="42" t="s">
        <v>326</v>
      </c>
      <c r="B148" s="42" t="s">
        <v>327</v>
      </c>
      <c r="C148" s="43">
        <v>647.8207</v>
      </c>
      <c r="D148" s="44">
        <v>645.801</v>
      </c>
      <c r="E148" s="44">
        <v>558.7069</v>
      </c>
      <c r="F148" s="46">
        <v>0.865137867547433</v>
      </c>
    </row>
    <row r="149" customHeight="1" spans="1:6">
      <c r="A149" s="42" t="s">
        <v>328</v>
      </c>
      <c r="B149" s="42" t="s">
        <v>329</v>
      </c>
      <c r="C149" s="43">
        <v>647.8207</v>
      </c>
      <c r="D149" s="44">
        <v>645.801</v>
      </c>
      <c r="E149" s="44">
        <v>558.7069</v>
      </c>
      <c r="F149" s="46">
        <v>0.865137867547433</v>
      </c>
    </row>
    <row r="150" customHeight="1" spans="1:6">
      <c r="A150" s="42" t="s">
        <v>330</v>
      </c>
      <c r="B150" s="42" t="s">
        <v>331</v>
      </c>
      <c r="C150" s="43">
        <v>386.9307</v>
      </c>
      <c r="D150" s="44">
        <v>384.911</v>
      </c>
      <c r="E150" s="44">
        <v>335.3269</v>
      </c>
      <c r="F150" s="46">
        <v>0.871180350782389</v>
      </c>
    </row>
    <row r="151" customHeight="1" spans="1:6">
      <c r="A151" s="42" t="s">
        <v>332</v>
      </c>
      <c r="B151" s="42" t="s">
        <v>333</v>
      </c>
      <c r="C151" s="43">
        <v>260.89</v>
      </c>
      <c r="D151" s="44">
        <v>260.89</v>
      </c>
      <c r="E151" s="44">
        <v>223.38</v>
      </c>
      <c r="F151" s="46">
        <v>0.856222929203879</v>
      </c>
    </row>
    <row r="152" customHeight="1" spans="1:6">
      <c r="A152" s="42" t="s">
        <v>334</v>
      </c>
      <c r="B152" s="42" t="s">
        <v>335</v>
      </c>
      <c r="C152" s="43"/>
      <c r="D152" s="44">
        <v>90.090224</v>
      </c>
      <c r="E152" s="44">
        <v>64.172778</v>
      </c>
      <c r="F152" s="46">
        <v>0.712316777012343</v>
      </c>
    </row>
    <row r="153" customHeight="1" spans="1:6">
      <c r="A153" s="42" t="s">
        <v>336</v>
      </c>
      <c r="B153" s="42" t="s">
        <v>337</v>
      </c>
      <c r="C153" s="43"/>
      <c r="D153" s="44">
        <v>90.090224</v>
      </c>
      <c r="E153" s="44">
        <v>64.172778</v>
      </c>
      <c r="F153" s="46">
        <v>0.712316777012343</v>
      </c>
    </row>
    <row r="154" customHeight="1" spans="1:6">
      <c r="A154" s="42" t="s">
        <v>338</v>
      </c>
      <c r="B154" s="42" t="s">
        <v>339</v>
      </c>
      <c r="C154" s="43"/>
      <c r="D154" s="44">
        <v>90.090224</v>
      </c>
      <c r="E154" s="44">
        <v>64.172778</v>
      </c>
      <c r="F154" s="46">
        <v>0.712316777012343</v>
      </c>
    </row>
    <row r="155" customHeight="1" spans="1:6">
      <c r="A155" s="42" t="s">
        <v>340</v>
      </c>
      <c r="B155" s="42" t="s">
        <v>341</v>
      </c>
      <c r="C155" s="43"/>
      <c r="D155" s="44"/>
      <c r="E155" s="44"/>
      <c r="F155" s="46"/>
    </row>
    <row r="156" customHeight="1" spans="1:6">
      <c r="A156" s="42" t="s">
        <v>342</v>
      </c>
      <c r="B156" s="42" t="s">
        <v>343</v>
      </c>
      <c r="C156" s="43"/>
      <c r="D156" s="44"/>
      <c r="E156" s="44"/>
      <c r="F156" s="46"/>
    </row>
    <row r="157" customHeight="1" spans="1:6">
      <c r="A157" s="42" t="s">
        <v>344</v>
      </c>
      <c r="B157" s="42" t="s">
        <v>345</v>
      </c>
      <c r="C157" s="43"/>
      <c r="D157" s="44"/>
      <c r="E157" s="44"/>
      <c r="F157" s="46"/>
    </row>
    <row r="158" customHeight="1" spans="1:6">
      <c r="A158" s="40"/>
      <c r="B158" s="47" t="s">
        <v>346</v>
      </c>
      <c r="C158" s="48">
        <f>C4+C37+C40+C43+C48+C83+C96+C105+C114+C140+C148</f>
        <v>61740.547084</v>
      </c>
      <c r="D158" s="49">
        <f>D4+D37+D40+D43+D48+D83+D96+D105+D114+D137+D140+D145+D148+D152</f>
        <v>52806.233166</v>
      </c>
      <c r="E158" s="44">
        <f>E4+E37+E40+E43+E48+E83+E96+E105+E114+E137+E140+E145+E148+E152</f>
        <v>42980.47878</v>
      </c>
      <c r="F158" s="50">
        <v>0.824397705425951</v>
      </c>
    </row>
    <row r="159" customHeight="1" spans="1:6">
      <c r="A159" s="40"/>
      <c r="B159" s="47" t="s">
        <v>347</v>
      </c>
      <c r="C159" s="48"/>
      <c r="D159" s="49"/>
      <c r="E159" s="49"/>
      <c r="F159" s="48"/>
    </row>
    <row r="160" customHeight="1" spans="1:6">
      <c r="A160" s="40"/>
      <c r="B160" s="47" t="s">
        <v>348</v>
      </c>
      <c r="C160" s="48"/>
      <c r="D160" s="49"/>
      <c r="E160" s="49">
        <v>6929.189406</v>
      </c>
      <c r="F160" s="48"/>
    </row>
    <row r="161" customHeight="1" spans="1:6">
      <c r="A161" s="40"/>
      <c r="B161" s="47" t="s">
        <v>349</v>
      </c>
      <c r="C161" s="48"/>
      <c r="D161" s="49"/>
      <c r="E161" s="49">
        <f>769.867655+2126.697325</f>
        <v>2896.56498</v>
      </c>
      <c r="F161" s="48"/>
    </row>
    <row r="162" customHeight="1" spans="1:6">
      <c r="A162" s="40"/>
      <c r="B162" s="47" t="s">
        <v>350</v>
      </c>
      <c r="C162" s="48"/>
      <c r="D162" s="49">
        <v>4318.53</v>
      </c>
      <c r="E162" s="49">
        <v>4318.53</v>
      </c>
      <c r="F162" s="48">
        <f t="shared" ref="F162:F163" si="1">E162/D162*100</f>
        <v>100</v>
      </c>
    </row>
    <row r="163" customHeight="1" spans="1:6">
      <c r="A163" s="40"/>
      <c r="B163" s="47" t="s">
        <v>39</v>
      </c>
      <c r="C163" s="48">
        <f>SUM(C158:C162)</f>
        <v>61740.547084</v>
      </c>
      <c r="D163" s="49">
        <f>SUM(D158:D162)</f>
        <v>57124.763166</v>
      </c>
      <c r="E163" s="49">
        <f>SUM(E158:E162)</f>
        <v>57124.763166</v>
      </c>
      <c r="F163" s="48">
        <f t="shared" si="1"/>
        <v>100</v>
      </c>
    </row>
  </sheetData>
  <mergeCells count="1">
    <mergeCell ref="A1:F1"/>
  </mergeCells>
  <pageMargins left="0.33" right="0.17" top="0.236220472440945" bottom="0.236220472440945" header="0" footer="0"/>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31"/>
  <sheetViews>
    <sheetView workbookViewId="0">
      <pane ySplit="3" topLeftCell="A13" activePane="bottomLeft" state="frozen"/>
      <selection/>
      <selection pane="bottomLeft" activeCell="I18" sqref="I18"/>
    </sheetView>
  </sheetViews>
  <sheetFormatPr defaultColWidth="10" defaultRowHeight="13.5" outlineLevelCol="5"/>
  <cols>
    <col min="1" max="1" width="20.625" customWidth="1"/>
    <col min="2" max="5" width="13.625" customWidth="1"/>
    <col min="6" max="6" width="78.5" customWidth="1"/>
    <col min="7" max="8" width="9.75" customWidth="1"/>
  </cols>
  <sheetData>
    <row r="1" ht="50.1" customHeight="1" spans="1:5">
      <c r="A1" s="4" t="s">
        <v>4</v>
      </c>
      <c r="B1" s="4"/>
      <c r="C1" s="4"/>
      <c r="D1" s="4"/>
      <c r="E1" s="4"/>
    </row>
    <row r="2" ht="22.7" customHeight="1" spans="1:5">
      <c r="A2" s="6"/>
      <c r="B2" s="6"/>
      <c r="C2" s="6"/>
      <c r="E2" s="7" t="s">
        <v>40</v>
      </c>
    </row>
    <row r="3" ht="34.15" customHeight="1" spans="1:6">
      <c r="A3" s="8" t="s">
        <v>42</v>
      </c>
      <c r="B3" s="8" t="s">
        <v>30</v>
      </c>
      <c r="C3" s="8" t="s">
        <v>31</v>
      </c>
      <c r="D3" s="8" t="s">
        <v>32</v>
      </c>
      <c r="E3" s="8" t="s">
        <v>33</v>
      </c>
      <c r="F3" s="8" t="s">
        <v>351</v>
      </c>
    </row>
    <row r="4" ht="25.7" customHeight="1" spans="1:6">
      <c r="A4" s="18" t="s">
        <v>352</v>
      </c>
      <c r="B4" s="11">
        <v>2731.882</v>
      </c>
      <c r="C4" s="11">
        <v>2623.942377</v>
      </c>
      <c r="D4" s="11">
        <v>2290.735926</v>
      </c>
      <c r="E4" s="12">
        <v>0.873013045590978</v>
      </c>
      <c r="F4" s="25" t="s">
        <v>353</v>
      </c>
    </row>
    <row r="5" ht="25.7" customHeight="1" spans="1:6">
      <c r="A5" s="17" t="s">
        <v>354</v>
      </c>
      <c r="B5" s="11">
        <v>1590.368</v>
      </c>
      <c r="C5" s="11">
        <v>1569.543377</v>
      </c>
      <c r="D5" s="11">
        <v>1394.114997</v>
      </c>
      <c r="E5" s="12">
        <v>0.88822967076239</v>
      </c>
      <c r="F5" s="25" t="s">
        <v>355</v>
      </c>
    </row>
    <row r="6" ht="25.7" customHeight="1" spans="1:6">
      <c r="A6" s="17" t="s">
        <v>356</v>
      </c>
      <c r="B6" s="11">
        <v>300.22</v>
      </c>
      <c r="C6" s="11">
        <v>300.22</v>
      </c>
      <c r="D6" s="11">
        <v>267.205807</v>
      </c>
      <c r="E6" s="12">
        <v>0.890033332223036</v>
      </c>
      <c r="F6" s="25" t="s">
        <v>357</v>
      </c>
    </row>
    <row r="7" ht="25.7" customHeight="1" spans="1:6">
      <c r="A7" s="17" t="s">
        <v>358</v>
      </c>
      <c r="B7" s="11">
        <v>232.92</v>
      </c>
      <c r="C7" s="11">
        <v>232.92</v>
      </c>
      <c r="D7" s="11">
        <v>193.2576</v>
      </c>
      <c r="E7" s="12">
        <v>0.829716640906749</v>
      </c>
      <c r="F7" s="25" t="s">
        <v>359</v>
      </c>
    </row>
    <row r="8" ht="25.7" customHeight="1" spans="1:6">
      <c r="A8" s="17" t="s">
        <v>360</v>
      </c>
      <c r="B8" s="11">
        <v>608.374</v>
      </c>
      <c r="C8" s="11">
        <v>521.259</v>
      </c>
      <c r="D8" s="11">
        <v>436.157522</v>
      </c>
      <c r="E8" s="12">
        <v>0.836738592523103</v>
      </c>
      <c r="F8" s="25" t="s">
        <v>361</v>
      </c>
    </row>
    <row r="9" ht="25.7" customHeight="1" spans="1:6">
      <c r="A9" s="18" t="s">
        <v>362</v>
      </c>
      <c r="B9" s="11">
        <v>241.17</v>
      </c>
      <c r="C9" s="11">
        <v>251.9988</v>
      </c>
      <c r="D9" s="11">
        <v>211.237393</v>
      </c>
      <c r="E9" s="12">
        <v>0.838247614671181</v>
      </c>
      <c r="F9" s="25" t="s">
        <v>363</v>
      </c>
    </row>
    <row r="10" ht="25.7" customHeight="1" spans="1:6">
      <c r="A10" s="17" t="s">
        <v>364</v>
      </c>
      <c r="B10" s="11">
        <v>206.43</v>
      </c>
      <c r="C10" s="11">
        <v>217.2588</v>
      </c>
      <c r="D10" s="11">
        <v>191.228385</v>
      </c>
      <c r="E10" s="12">
        <v>0.880187062618407</v>
      </c>
      <c r="F10" s="25" t="s">
        <v>365</v>
      </c>
    </row>
    <row r="11" ht="25.7" customHeight="1" spans="1:6">
      <c r="A11" s="17" t="s">
        <v>366</v>
      </c>
      <c r="B11" s="11">
        <v>18</v>
      </c>
      <c r="C11" s="11">
        <v>18</v>
      </c>
      <c r="D11" s="11">
        <v>15.8185</v>
      </c>
      <c r="E11" s="12">
        <v>0.878805555555556</v>
      </c>
      <c r="F11" s="25" t="s">
        <v>367</v>
      </c>
    </row>
    <row r="12" ht="25.7" customHeight="1" spans="1:6">
      <c r="A12" s="17" t="s">
        <v>368</v>
      </c>
      <c r="B12" s="11">
        <v>0</v>
      </c>
      <c r="C12" s="11">
        <v>0</v>
      </c>
      <c r="D12" s="11">
        <v>0</v>
      </c>
      <c r="E12" s="12">
        <v>0</v>
      </c>
      <c r="F12" s="25" t="s">
        <v>369</v>
      </c>
    </row>
    <row r="13" ht="25.7" customHeight="1" spans="1:6">
      <c r="A13" s="17" t="s">
        <v>370</v>
      </c>
      <c r="B13" s="11">
        <v>0</v>
      </c>
      <c r="C13" s="11">
        <v>0</v>
      </c>
      <c r="D13" s="11">
        <v>0</v>
      </c>
      <c r="E13" s="12">
        <v>0</v>
      </c>
      <c r="F13" s="25" t="s">
        <v>371</v>
      </c>
    </row>
    <row r="14" ht="25.7" customHeight="1" spans="1:6">
      <c r="A14" s="17" t="s">
        <v>372</v>
      </c>
      <c r="B14" s="11">
        <v>0</v>
      </c>
      <c r="C14" s="11">
        <v>0</v>
      </c>
      <c r="D14" s="11">
        <v>0</v>
      </c>
      <c r="E14" s="12">
        <v>0</v>
      </c>
      <c r="F14" s="25" t="s">
        <v>373</v>
      </c>
    </row>
    <row r="15" ht="25.7" customHeight="1" spans="1:6">
      <c r="A15" s="17" t="s">
        <v>374</v>
      </c>
      <c r="B15" s="11">
        <v>0</v>
      </c>
      <c r="C15" s="11">
        <v>0</v>
      </c>
      <c r="D15" s="11">
        <v>0</v>
      </c>
      <c r="E15" s="12">
        <v>0</v>
      </c>
      <c r="F15" s="25" t="s">
        <v>375</v>
      </c>
    </row>
    <row r="16" ht="25.7" customHeight="1" spans="1:6">
      <c r="A16" s="17" t="s">
        <v>376</v>
      </c>
      <c r="B16" s="11">
        <v>0</v>
      </c>
      <c r="C16" s="11">
        <v>0</v>
      </c>
      <c r="D16" s="11">
        <v>0</v>
      </c>
      <c r="E16" s="12">
        <v>0</v>
      </c>
      <c r="F16" s="25" t="s">
        <v>377</v>
      </c>
    </row>
    <row r="17" ht="25.7" customHeight="1" spans="1:6">
      <c r="A17" s="17" t="s">
        <v>378</v>
      </c>
      <c r="B17" s="11">
        <v>14.9</v>
      </c>
      <c r="C17" s="11">
        <v>14.9</v>
      </c>
      <c r="D17" s="11">
        <v>4.190508</v>
      </c>
      <c r="E17" s="12">
        <v>0.281242147651007</v>
      </c>
      <c r="F17" s="25" t="s">
        <v>379</v>
      </c>
    </row>
    <row r="18" ht="25.7" customHeight="1" spans="1:6">
      <c r="A18" s="17" t="s">
        <v>380</v>
      </c>
      <c r="B18" s="11">
        <v>0</v>
      </c>
      <c r="C18" s="11">
        <v>0</v>
      </c>
      <c r="D18" s="11">
        <v>0</v>
      </c>
      <c r="E18" s="12">
        <v>0</v>
      </c>
      <c r="F18" s="25" t="s">
        <v>381</v>
      </c>
    </row>
    <row r="19" ht="25.7" customHeight="1" spans="1:6">
      <c r="A19" s="17" t="s">
        <v>382</v>
      </c>
      <c r="B19" s="11">
        <v>1.84</v>
      </c>
      <c r="C19" s="11">
        <v>1.84</v>
      </c>
      <c r="D19" s="11">
        <v>0</v>
      </c>
      <c r="E19" s="12">
        <v>0</v>
      </c>
      <c r="F19" s="25" t="s">
        <v>383</v>
      </c>
    </row>
    <row r="20" ht="25.7" customHeight="1" spans="1:6">
      <c r="A20" s="18" t="s">
        <v>384</v>
      </c>
      <c r="B20" s="11">
        <v>13.77</v>
      </c>
      <c r="C20" s="11">
        <v>13.77</v>
      </c>
      <c r="D20" s="11">
        <v>3.9</v>
      </c>
      <c r="E20" s="12">
        <v>0.28322440087146</v>
      </c>
      <c r="F20" s="25" t="s">
        <v>385</v>
      </c>
    </row>
    <row r="21" ht="25.7" customHeight="1" spans="1:6">
      <c r="A21" s="17" t="s">
        <v>386</v>
      </c>
      <c r="B21" s="11">
        <v>13.77</v>
      </c>
      <c r="C21" s="11">
        <v>13.77</v>
      </c>
      <c r="D21" s="11">
        <v>3.9</v>
      </c>
      <c r="E21" s="12">
        <v>0.28322440087146</v>
      </c>
      <c r="F21" s="25" t="s">
        <v>387</v>
      </c>
    </row>
    <row r="22" ht="25.7" customHeight="1" spans="1:6">
      <c r="A22" s="17" t="s">
        <v>388</v>
      </c>
      <c r="B22" s="11">
        <v>0</v>
      </c>
      <c r="C22" s="11">
        <v>0</v>
      </c>
      <c r="D22" s="11">
        <v>0</v>
      </c>
      <c r="E22" s="12">
        <v>0</v>
      </c>
      <c r="F22" s="25" t="s">
        <v>389</v>
      </c>
    </row>
    <row r="23" ht="25.7" customHeight="1" spans="1:6">
      <c r="A23" s="18" t="s">
        <v>390</v>
      </c>
      <c r="B23" s="11">
        <v>3114.968</v>
      </c>
      <c r="C23" s="11">
        <v>3262.18936</v>
      </c>
      <c r="D23" s="11">
        <v>3027.47467</v>
      </c>
      <c r="E23" s="12">
        <v>0.928049949252486</v>
      </c>
      <c r="F23" s="25" t="s">
        <v>391</v>
      </c>
    </row>
    <row r="24" ht="25.7" customHeight="1" spans="1:6">
      <c r="A24" s="17" t="s">
        <v>392</v>
      </c>
      <c r="B24" s="11">
        <v>2981.262</v>
      </c>
      <c r="C24" s="11">
        <v>3128.98336</v>
      </c>
      <c r="D24" s="11">
        <v>2944.309274</v>
      </c>
      <c r="E24" s="12">
        <v>0.940979524416518</v>
      </c>
      <c r="F24" s="25" t="s">
        <v>393</v>
      </c>
    </row>
    <row r="25" ht="25.7" customHeight="1" spans="1:6">
      <c r="A25" s="17" t="s">
        <v>394</v>
      </c>
      <c r="B25" s="11">
        <v>133.706</v>
      </c>
      <c r="C25" s="11">
        <v>133.206</v>
      </c>
      <c r="D25" s="11">
        <v>83.165396</v>
      </c>
      <c r="E25" s="12">
        <v>0.624336711559539</v>
      </c>
      <c r="F25" s="25" t="s">
        <v>395</v>
      </c>
    </row>
    <row r="26" ht="25.7" customHeight="1" spans="1:6">
      <c r="A26" s="18" t="s">
        <v>396</v>
      </c>
      <c r="B26" s="11">
        <v>4.03</v>
      </c>
      <c r="C26" s="11">
        <v>4.03</v>
      </c>
      <c r="D26" s="11">
        <v>3.958</v>
      </c>
      <c r="E26" s="12">
        <v>0.982133995037221</v>
      </c>
      <c r="F26" s="25" t="s">
        <v>397</v>
      </c>
    </row>
    <row r="27" ht="25.7" customHeight="1" spans="1:6">
      <c r="A27" s="17" t="s">
        <v>398</v>
      </c>
      <c r="B27" s="11">
        <v>4.03</v>
      </c>
      <c r="C27" s="11">
        <v>4.03</v>
      </c>
      <c r="D27" s="11">
        <v>3.958</v>
      </c>
      <c r="E27" s="12">
        <v>0.982133995037221</v>
      </c>
      <c r="F27" s="25" t="s">
        <v>399</v>
      </c>
    </row>
    <row r="28" ht="25.7" customHeight="1" spans="1:6">
      <c r="A28" s="18" t="s">
        <v>400</v>
      </c>
      <c r="B28" s="11">
        <v>292</v>
      </c>
      <c r="C28" s="11">
        <v>292</v>
      </c>
      <c r="D28" s="11">
        <v>279.0385</v>
      </c>
      <c r="E28" s="12">
        <v>0.955611301369863</v>
      </c>
      <c r="F28" s="25" t="s">
        <v>401</v>
      </c>
    </row>
    <row r="29" ht="25.7" customHeight="1" spans="1:6">
      <c r="A29" s="17" t="s">
        <v>402</v>
      </c>
      <c r="B29" s="11">
        <v>292</v>
      </c>
      <c r="C29" s="11">
        <v>292</v>
      </c>
      <c r="D29" s="11">
        <v>279.0385</v>
      </c>
      <c r="E29" s="12">
        <v>0.955611301369863</v>
      </c>
      <c r="F29" s="25" t="s">
        <v>403</v>
      </c>
    </row>
    <row r="30" ht="25.7" customHeight="1" spans="1:6">
      <c r="A30" s="17" t="s">
        <v>404</v>
      </c>
      <c r="B30" s="11">
        <v>6397.82</v>
      </c>
      <c r="C30" s="11">
        <v>6447.930537</v>
      </c>
      <c r="D30" s="11">
        <v>5816.344489</v>
      </c>
      <c r="E30" s="12">
        <v>0.902048254959357</v>
      </c>
      <c r="F30" s="17"/>
    </row>
    <row r="31" ht="37.7" customHeight="1" spans="1:6">
      <c r="A31" s="16" t="s">
        <v>405</v>
      </c>
      <c r="B31" s="16"/>
      <c r="C31" s="16"/>
      <c r="D31" s="16"/>
      <c r="E31" s="16"/>
      <c r="F31" s="16"/>
    </row>
  </sheetData>
  <mergeCells count="2">
    <mergeCell ref="A1:E1"/>
    <mergeCell ref="A31:F31"/>
  </mergeCells>
  <pageMargins left="0.31496062992126" right="0.31496062992126" top="0.236220472440945" bottom="0.236220472440945" header="0" footer="0"/>
  <pageSetup paperSize="9" scale="66"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
  <sheetViews>
    <sheetView workbookViewId="0">
      <selection activeCell="D21" sqref="D21"/>
    </sheetView>
  </sheetViews>
  <sheetFormatPr defaultColWidth="10" defaultRowHeight="13.5" outlineLevelCol="4"/>
  <cols>
    <col min="1" max="1" width="22.625" customWidth="1"/>
    <col min="2" max="5" width="22.625" style="21" customWidth="1"/>
    <col min="6" max="6" width="9.75" customWidth="1"/>
  </cols>
  <sheetData>
    <row r="1" ht="39.95" customHeight="1" spans="1:5">
      <c r="A1" s="4" t="s">
        <v>5</v>
      </c>
      <c r="B1" s="4"/>
      <c r="C1" s="4"/>
      <c r="D1" s="4"/>
      <c r="E1" s="4"/>
    </row>
    <row r="2" ht="22.7" customHeight="1" spans="1:5">
      <c r="A2" s="6"/>
      <c r="C2" s="33"/>
      <c r="D2" s="33"/>
      <c r="E2" s="22" t="s">
        <v>40</v>
      </c>
    </row>
    <row r="3" ht="24.95" customHeight="1" spans="1:5">
      <c r="A3" s="8" t="s">
        <v>406</v>
      </c>
      <c r="B3" s="23" t="s">
        <v>30</v>
      </c>
      <c r="C3" s="23" t="s">
        <v>31</v>
      </c>
      <c r="D3" s="23" t="s">
        <v>32</v>
      </c>
      <c r="E3" s="23" t="s">
        <v>33</v>
      </c>
    </row>
    <row r="4" ht="24.95" customHeight="1" spans="1:5">
      <c r="A4" s="10" t="s">
        <v>407</v>
      </c>
      <c r="B4" s="24">
        <v>851.84455</v>
      </c>
      <c r="C4" s="24">
        <v>894.32455</v>
      </c>
      <c r="D4" s="24">
        <v>711.91395</v>
      </c>
      <c r="E4" s="24">
        <f>D4/C4*100</f>
        <v>79.603534309776</v>
      </c>
    </row>
    <row r="5" ht="24.95" customHeight="1" spans="1:5">
      <c r="A5" s="10" t="s">
        <v>408</v>
      </c>
      <c r="B5" s="24"/>
      <c r="C5" s="24"/>
      <c r="D5" s="24"/>
      <c r="E5" s="24"/>
    </row>
    <row r="6" ht="24.95" customHeight="1" spans="1:5">
      <c r="A6" s="10"/>
      <c r="B6" s="24"/>
      <c r="C6" s="24"/>
      <c r="D6" s="24"/>
      <c r="E6" s="24"/>
    </row>
    <row r="7" ht="24.95" customHeight="1" spans="1:5">
      <c r="A7" s="8"/>
      <c r="B7" s="24"/>
      <c r="C7" s="24"/>
      <c r="D7" s="24"/>
      <c r="E7" s="24"/>
    </row>
    <row r="8" ht="24.95" customHeight="1" spans="1:5">
      <c r="A8" s="8"/>
      <c r="B8" s="24"/>
      <c r="C8" s="24"/>
      <c r="D8" s="24"/>
      <c r="E8" s="24"/>
    </row>
    <row r="9" ht="24.95" customHeight="1" spans="1:5">
      <c r="A9" s="8" t="s">
        <v>409</v>
      </c>
      <c r="B9" s="24">
        <v>851.84455</v>
      </c>
      <c r="C9" s="24">
        <v>894.32455</v>
      </c>
      <c r="D9" s="24">
        <v>711.91395</v>
      </c>
      <c r="E9" s="24">
        <f>D9/C9*100</f>
        <v>79.603534309776</v>
      </c>
    </row>
  </sheetData>
  <mergeCells count="1">
    <mergeCell ref="A1:E1"/>
  </mergeCells>
  <pageMargins left="0.314000010490417" right="0.314000010490417" top="0.236000001430511" bottom="0.236000001430511"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6"/>
  <sheetViews>
    <sheetView workbookViewId="0">
      <pane ySplit="3" topLeftCell="A4" activePane="bottomLeft" state="frozen"/>
      <selection/>
      <selection pane="bottomLeft" activeCell="O9" sqref="O9"/>
    </sheetView>
  </sheetViews>
  <sheetFormatPr defaultColWidth="10" defaultRowHeight="13.5" outlineLevelCol="5"/>
  <cols>
    <col min="1" max="1" width="10.625" customWidth="1"/>
    <col min="2" max="2" width="32.625" customWidth="1"/>
    <col min="3" max="6" width="13.625" customWidth="1"/>
    <col min="7" max="9" width="9.75" customWidth="1"/>
  </cols>
  <sheetData>
    <row r="1" ht="39.95" customHeight="1" spans="1:6">
      <c r="A1" s="4" t="s">
        <v>6</v>
      </c>
      <c r="B1" s="4"/>
      <c r="C1" s="4"/>
      <c r="D1" s="4"/>
      <c r="E1" s="4"/>
      <c r="F1" s="4"/>
    </row>
    <row r="2" ht="22.7" customHeight="1" spans="1:6">
      <c r="A2" s="6"/>
      <c r="C2" s="6"/>
      <c r="D2" s="6"/>
      <c r="F2" s="7" t="s">
        <v>40</v>
      </c>
    </row>
    <row r="3" ht="34.15" customHeight="1" spans="1:6">
      <c r="A3" s="8" t="s">
        <v>41</v>
      </c>
      <c r="B3" s="8" t="s">
        <v>42</v>
      </c>
      <c r="C3" s="8" t="s">
        <v>30</v>
      </c>
      <c r="D3" s="8" t="s">
        <v>31</v>
      </c>
      <c r="E3" s="8" t="s">
        <v>32</v>
      </c>
      <c r="F3" s="8" t="s">
        <v>33</v>
      </c>
    </row>
    <row r="4" ht="25.7" customHeight="1" spans="1:6">
      <c r="A4" s="17" t="s">
        <v>244</v>
      </c>
      <c r="B4" s="17" t="s">
        <v>245</v>
      </c>
      <c r="C4" s="11">
        <v>836.84455</v>
      </c>
      <c r="D4" s="11">
        <v>836.84455</v>
      </c>
      <c r="E4" s="11">
        <v>679.63395</v>
      </c>
      <c r="F4" s="12">
        <v>0.812138825544123</v>
      </c>
    </row>
    <row r="5" ht="25.7" customHeight="1" spans="1:6">
      <c r="A5" s="17" t="s">
        <v>410</v>
      </c>
      <c r="B5" s="17" t="s">
        <v>411</v>
      </c>
      <c r="C5" s="11">
        <v>836.84455</v>
      </c>
      <c r="D5" s="11">
        <v>836.84455</v>
      </c>
      <c r="E5" s="11">
        <v>679.63395</v>
      </c>
      <c r="F5" s="12">
        <v>0.812138825544123</v>
      </c>
    </row>
    <row r="6" ht="25.7" customHeight="1" spans="1:6">
      <c r="A6" s="17" t="s">
        <v>412</v>
      </c>
      <c r="B6" s="17" t="s">
        <v>413</v>
      </c>
      <c r="C6" s="11">
        <v>767.24225</v>
      </c>
      <c r="D6" s="11">
        <v>767.24225</v>
      </c>
      <c r="E6" s="11">
        <v>610.03165</v>
      </c>
      <c r="F6" s="12">
        <v>0.795096529160119</v>
      </c>
    </row>
    <row r="7" ht="25.7" customHeight="1" spans="1:6">
      <c r="A7" s="17" t="s">
        <v>414</v>
      </c>
      <c r="B7" s="17" t="s">
        <v>415</v>
      </c>
      <c r="C7" s="11">
        <v>69.6023</v>
      </c>
      <c r="D7" s="11">
        <v>69.6023</v>
      </c>
      <c r="E7" s="11">
        <v>69.6023</v>
      </c>
      <c r="F7" s="12">
        <v>1</v>
      </c>
    </row>
    <row r="8" ht="25.7" customHeight="1" spans="1:6">
      <c r="A8" s="17" t="s">
        <v>260</v>
      </c>
      <c r="B8" s="17" t="s">
        <v>261</v>
      </c>
      <c r="C8" s="11"/>
      <c r="D8" s="11">
        <v>10.38</v>
      </c>
      <c r="E8" s="11">
        <v>10.38</v>
      </c>
      <c r="F8" s="12">
        <v>1</v>
      </c>
    </row>
    <row r="9" ht="25.7" customHeight="1" spans="1:6">
      <c r="A9" s="17" t="s">
        <v>416</v>
      </c>
      <c r="B9" s="17" t="s">
        <v>417</v>
      </c>
      <c r="C9" s="11"/>
      <c r="D9" s="11">
        <v>10.38</v>
      </c>
      <c r="E9" s="11">
        <v>10.38</v>
      </c>
      <c r="F9" s="12">
        <v>1</v>
      </c>
    </row>
    <row r="10" ht="25.7" customHeight="1" spans="1:6">
      <c r="A10" s="17" t="s">
        <v>418</v>
      </c>
      <c r="B10" s="17" t="s">
        <v>419</v>
      </c>
      <c r="C10" s="11"/>
      <c r="D10" s="11">
        <v>10.38</v>
      </c>
      <c r="E10" s="11">
        <v>10.38</v>
      </c>
      <c r="F10" s="12">
        <v>1</v>
      </c>
    </row>
    <row r="11" ht="25.7" customHeight="1" spans="1:6">
      <c r="A11" s="17" t="s">
        <v>420</v>
      </c>
      <c r="B11" s="17" t="s">
        <v>421</v>
      </c>
      <c r="C11" s="11">
        <v>15</v>
      </c>
      <c r="D11" s="11">
        <v>47.1</v>
      </c>
      <c r="E11" s="11">
        <v>21.9</v>
      </c>
      <c r="F11" s="12">
        <v>0.464968152866242</v>
      </c>
    </row>
    <row r="12" ht="25.7" customHeight="1" spans="1:6">
      <c r="A12" s="17" t="s">
        <v>422</v>
      </c>
      <c r="B12" s="17" t="s">
        <v>423</v>
      </c>
      <c r="C12" s="11">
        <v>15</v>
      </c>
      <c r="D12" s="11">
        <v>47.1</v>
      </c>
      <c r="E12" s="11">
        <v>21.9</v>
      </c>
      <c r="F12" s="12">
        <v>0.464968152866242</v>
      </c>
    </row>
    <row r="13" ht="25.7" customHeight="1" spans="1:6">
      <c r="A13" s="17" t="s">
        <v>424</v>
      </c>
      <c r="B13" s="17" t="s">
        <v>425</v>
      </c>
      <c r="C13" s="11">
        <v>15</v>
      </c>
      <c r="D13" s="11">
        <v>47.1</v>
      </c>
      <c r="E13" s="11">
        <v>21.9</v>
      </c>
      <c r="F13" s="12">
        <v>0.464968152866242</v>
      </c>
    </row>
    <row r="14" ht="25.7" customHeight="1" spans="1:6">
      <c r="A14" s="8"/>
      <c r="B14" s="18" t="s">
        <v>347</v>
      </c>
      <c r="C14" s="19"/>
      <c r="D14" s="19"/>
      <c r="E14" s="19"/>
      <c r="F14" s="20"/>
    </row>
    <row r="15" ht="25.7" customHeight="1" spans="1:6">
      <c r="A15" s="8"/>
      <c r="B15" s="18" t="s">
        <v>349</v>
      </c>
      <c r="C15" s="19"/>
      <c r="D15" s="19"/>
      <c r="E15" s="19"/>
      <c r="F15" s="20"/>
    </row>
    <row r="16" ht="25.7" customHeight="1" spans="1:6">
      <c r="A16" s="8"/>
      <c r="B16" s="18" t="s">
        <v>426</v>
      </c>
      <c r="C16" s="19">
        <v>851.84455</v>
      </c>
      <c r="D16" s="19">
        <v>894.32455</v>
      </c>
      <c r="E16" s="19">
        <v>711.91395</v>
      </c>
      <c r="F16" s="20">
        <v>0.79603534309776</v>
      </c>
    </row>
  </sheetData>
  <mergeCells count="1">
    <mergeCell ref="A1:F1"/>
  </mergeCells>
  <pageMargins left="0.314000010490417" right="0.314000010490417" top="0.236000001430511" bottom="0.236000001430511"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
  <sheetViews>
    <sheetView workbookViewId="0">
      <selection activeCell="A1" sqref="A1:E1"/>
    </sheetView>
  </sheetViews>
  <sheetFormatPr defaultColWidth="10" defaultRowHeight="13.5" outlineLevelCol="4"/>
  <cols>
    <col min="1" max="1" width="24.625" customWidth="1"/>
    <col min="2" max="5" width="21" customWidth="1"/>
    <col min="6" max="6" width="9.75" customWidth="1"/>
  </cols>
  <sheetData>
    <row r="1" ht="39.95" customHeight="1" spans="1:5">
      <c r="A1" s="4" t="s">
        <v>7</v>
      </c>
      <c r="B1" s="4"/>
      <c r="C1" s="4"/>
      <c r="D1" s="4"/>
      <c r="E1" s="4"/>
    </row>
    <row r="2" ht="22.7" customHeight="1" spans="1:5">
      <c r="A2" s="6"/>
      <c r="C2" s="6"/>
      <c r="D2" s="6"/>
      <c r="E2" s="7" t="s">
        <v>40</v>
      </c>
    </row>
    <row r="3" ht="34.15" customHeight="1" spans="1:5">
      <c r="A3" s="8" t="s">
        <v>427</v>
      </c>
      <c r="B3" s="8" t="s">
        <v>30</v>
      </c>
      <c r="C3" s="8" t="s">
        <v>31</v>
      </c>
      <c r="D3" s="8" t="s">
        <v>32</v>
      </c>
      <c r="E3" s="8" t="s">
        <v>428</v>
      </c>
    </row>
    <row r="4" ht="25.7" customHeight="1" spans="1:5">
      <c r="A4" s="34" t="s">
        <v>429</v>
      </c>
      <c r="B4" s="10"/>
      <c r="C4" s="10"/>
      <c r="D4" s="10"/>
      <c r="E4" s="10"/>
    </row>
    <row r="5" ht="25.7" customHeight="1" spans="1:5">
      <c r="A5" s="10" t="s">
        <v>430</v>
      </c>
      <c r="B5" s="10"/>
      <c r="C5" s="10"/>
      <c r="D5" s="10"/>
      <c r="E5" s="10"/>
    </row>
    <row r="6" ht="25.7" customHeight="1" spans="1:5">
      <c r="A6" s="10"/>
      <c r="B6" s="10"/>
      <c r="C6" s="10"/>
      <c r="D6" s="10"/>
      <c r="E6" s="10"/>
    </row>
    <row r="7" ht="25.7" customHeight="1" spans="1:5">
      <c r="A7" s="34" t="s">
        <v>431</v>
      </c>
      <c r="B7" s="10"/>
      <c r="C7" s="10"/>
      <c r="D7" s="10"/>
      <c r="E7" s="10"/>
    </row>
    <row r="8" ht="25.7" customHeight="1" spans="1:5">
      <c r="A8" s="34" t="s">
        <v>432</v>
      </c>
      <c r="B8" s="10"/>
      <c r="C8" s="10"/>
      <c r="D8" s="10"/>
      <c r="E8" s="10"/>
    </row>
    <row r="9" ht="25.7" customHeight="1" spans="1:5">
      <c r="A9" s="34" t="s">
        <v>433</v>
      </c>
      <c r="B9" s="34"/>
      <c r="C9" s="34"/>
      <c r="D9" s="34"/>
      <c r="E9" s="34"/>
    </row>
  </sheetData>
  <mergeCells count="2">
    <mergeCell ref="A1:E1"/>
    <mergeCell ref="A9:E9"/>
  </mergeCells>
  <pageMargins left="0.314000010490417" right="0.314000010490417" top="0.236000001430511" bottom="0.236000001430511"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2"/>
  <sheetViews>
    <sheetView workbookViewId="0">
      <selection activeCell="E22" sqref="E22:E23"/>
    </sheetView>
  </sheetViews>
  <sheetFormatPr defaultColWidth="10" defaultRowHeight="13.5" outlineLevelCol="4"/>
  <cols>
    <col min="1" max="1" width="24.625" customWidth="1"/>
    <col min="2" max="5" width="21" customWidth="1"/>
    <col min="6" max="6" width="9.75" customWidth="1"/>
  </cols>
  <sheetData>
    <row r="1" ht="39.95" customHeight="1" spans="1:5">
      <c r="A1" s="4" t="s">
        <v>8</v>
      </c>
      <c r="B1" s="4"/>
      <c r="C1" s="4"/>
      <c r="D1" s="4"/>
      <c r="E1" s="4"/>
    </row>
    <row r="2" ht="22.7" customHeight="1" spans="1:5">
      <c r="A2" s="6"/>
      <c r="C2" s="6"/>
      <c r="D2" s="6"/>
      <c r="E2" s="7" t="s">
        <v>40</v>
      </c>
    </row>
    <row r="3" ht="34.15" customHeight="1" spans="1:5">
      <c r="A3" s="8" t="s">
        <v>427</v>
      </c>
      <c r="B3" s="8" t="s">
        <v>30</v>
      </c>
      <c r="C3" s="8" t="s">
        <v>31</v>
      </c>
      <c r="D3" s="8" t="s">
        <v>32</v>
      </c>
      <c r="E3" s="8" t="s">
        <v>428</v>
      </c>
    </row>
    <row r="4" ht="25.7" customHeight="1" spans="1:5">
      <c r="A4" s="34" t="s">
        <v>434</v>
      </c>
      <c r="B4" s="10"/>
      <c r="C4" s="10"/>
      <c r="D4" s="10"/>
      <c r="E4" s="10"/>
    </row>
    <row r="5" ht="25.7" customHeight="1" spans="1:5">
      <c r="A5" s="10" t="s">
        <v>435</v>
      </c>
      <c r="B5" s="10"/>
      <c r="C5" s="10"/>
      <c r="D5" s="10"/>
      <c r="E5" s="10"/>
    </row>
    <row r="6" ht="25.7" customHeight="1" spans="1:5">
      <c r="A6" s="10" t="s">
        <v>436</v>
      </c>
      <c r="B6" s="10"/>
      <c r="C6" s="10"/>
      <c r="D6" s="10"/>
      <c r="E6" s="10"/>
    </row>
    <row r="7" ht="25.7" customHeight="1" spans="1:5">
      <c r="A7" s="10"/>
      <c r="B7" s="10"/>
      <c r="C7" s="10"/>
      <c r="D7" s="10"/>
      <c r="E7" s="10"/>
    </row>
    <row r="8" ht="25.7" customHeight="1" spans="1:5">
      <c r="A8" s="34"/>
      <c r="B8" s="10"/>
      <c r="C8" s="10"/>
      <c r="D8" s="10"/>
      <c r="E8" s="10"/>
    </row>
    <row r="9" ht="25.7" customHeight="1" spans="1:5">
      <c r="A9" s="34" t="s">
        <v>437</v>
      </c>
      <c r="B9" s="10"/>
      <c r="C9" s="10"/>
      <c r="D9" s="10"/>
      <c r="E9" s="10"/>
    </row>
    <row r="10" ht="25.7" customHeight="1" spans="1:5">
      <c r="A10" s="34" t="s">
        <v>347</v>
      </c>
      <c r="B10" s="10"/>
      <c r="C10" s="10"/>
      <c r="D10" s="10"/>
      <c r="E10" s="10"/>
    </row>
    <row r="11" ht="25.7" customHeight="1" spans="1:5">
      <c r="A11" s="34" t="s">
        <v>438</v>
      </c>
      <c r="B11" s="10"/>
      <c r="C11" s="10"/>
      <c r="D11" s="10"/>
      <c r="E11" s="10"/>
    </row>
    <row r="12" ht="25.7" customHeight="1" spans="1:5">
      <c r="A12" s="34" t="s">
        <v>433</v>
      </c>
      <c r="B12" s="34"/>
      <c r="C12" s="34"/>
      <c r="D12" s="34"/>
      <c r="E12" s="34"/>
    </row>
  </sheetData>
  <mergeCells count="2">
    <mergeCell ref="A1:E1"/>
    <mergeCell ref="A12:E12"/>
  </mergeCells>
  <pageMargins left="0.314000010490417" right="0.314000010490417" top="0.236000001430511" bottom="0.236000001430511"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7"/>
  <sheetViews>
    <sheetView workbookViewId="0">
      <selection activeCell="H37" sqref="H37"/>
    </sheetView>
  </sheetViews>
  <sheetFormatPr defaultColWidth="10" defaultRowHeight="13.5" outlineLevelRow="6" outlineLevelCol="4"/>
  <cols>
    <col min="1" max="1" width="37.5" customWidth="1"/>
    <col min="2" max="4" width="14.375" customWidth="1"/>
    <col min="5" max="5" width="16.875" customWidth="1"/>
    <col min="6" max="6" width="9.75" customWidth="1"/>
  </cols>
  <sheetData>
    <row r="1" ht="39.95" customHeight="1" spans="1:5">
      <c r="A1" s="4" t="s">
        <v>9</v>
      </c>
      <c r="B1" s="4"/>
      <c r="C1" s="4"/>
      <c r="D1" s="4"/>
      <c r="E1" s="4"/>
    </row>
    <row r="2" ht="22.7" customHeight="1" spans="1:5">
      <c r="A2" s="6"/>
      <c r="C2" s="6"/>
      <c r="D2" s="6"/>
      <c r="E2" s="7" t="s">
        <v>40</v>
      </c>
    </row>
    <row r="3" ht="34.15" customHeight="1" spans="1:5">
      <c r="A3" s="8" t="s">
        <v>439</v>
      </c>
      <c r="B3" s="8" t="s">
        <v>30</v>
      </c>
      <c r="C3" s="8" t="s">
        <v>31</v>
      </c>
      <c r="D3" s="8" t="s">
        <v>32</v>
      </c>
      <c r="E3" s="8" t="s">
        <v>428</v>
      </c>
    </row>
    <row r="4" ht="25.7" customHeight="1" spans="1:5">
      <c r="A4" s="10" t="s">
        <v>440</v>
      </c>
      <c r="B4" s="10"/>
      <c r="C4" s="10"/>
      <c r="D4" s="10"/>
      <c r="E4" s="10"/>
    </row>
    <row r="5" ht="25.7" customHeight="1" spans="1:5">
      <c r="A5" s="10" t="s">
        <v>441</v>
      </c>
      <c r="B5" s="10"/>
      <c r="C5" s="10"/>
      <c r="D5" s="10"/>
      <c r="E5" s="10"/>
    </row>
    <row r="6" ht="25.7" customHeight="1" spans="1:5">
      <c r="A6" s="10"/>
      <c r="B6" s="10"/>
      <c r="C6" s="10"/>
      <c r="D6" s="10"/>
      <c r="E6" s="10"/>
    </row>
    <row r="7" ht="25.7" customHeight="1" spans="1:5">
      <c r="A7" s="6" t="s">
        <v>442</v>
      </c>
      <c r="B7" s="6"/>
      <c r="C7" s="6"/>
      <c r="D7" s="6"/>
      <c r="E7" s="6"/>
    </row>
  </sheetData>
  <mergeCells count="2">
    <mergeCell ref="A1:E1"/>
    <mergeCell ref="A7:E7"/>
  </mergeCells>
  <pageMargins left="0.314000010490417" right="0.314000010490417" top="0.236000001430511" bottom="0.236000001430511"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28</vt:i4>
      </vt:variant>
    </vt:vector>
  </HeadingPairs>
  <TitlesOfParts>
    <vt:vector size="28" baseType="lpstr">
      <vt:lpstr>封面</vt:lpstr>
      <vt:lpstr>一般公共预算收入执行情况表</vt:lpstr>
      <vt:lpstr>一般公共预算支出执行情况表</vt:lpstr>
      <vt:lpstr>一般公共预算基本支出执行情况表</vt:lpstr>
      <vt:lpstr>政府性基金收入预算执行情况表</vt:lpstr>
      <vt:lpstr>政府性基金支出预算执行情况表</vt:lpstr>
      <vt:lpstr>国有资本经营收入预算执行情况表</vt:lpstr>
      <vt:lpstr>国有资本经营支出预算执行情况表</vt:lpstr>
      <vt:lpstr>社会保险基金预算收入执行情况表</vt:lpstr>
      <vt:lpstr>社会保险基金预算支出执行情况表</vt:lpstr>
      <vt:lpstr>对村级财政转移支付预算执行情况表</vt:lpstr>
      <vt:lpstr>三公经费执行情况表</vt:lpstr>
      <vt:lpstr>乡镇基本建设支出执行情况表</vt:lpstr>
      <vt:lpstr>政府收支执行情况的说明</vt:lpstr>
      <vt:lpstr>一般公共预算收入预算表</vt:lpstr>
      <vt:lpstr>一般公共预算支出预算表</vt:lpstr>
      <vt:lpstr>一般公共预算基本支出预算表</vt:lpstr>
      <vt:lpstr>政府性基金收入预算表</vt:lpstr>
      <vt:lpstr>政府性基金支出预算表</vt:lpstr>
      <vt:lpstr>国有资本经营收入预算表</vt:lpstr>
      <vt:lpstr>国有资本经营支出预算表</vt:lpstr>
      <vt:lpstr>社会保险基金收入预算表</vt:lpstr>
      <vt:lpstr>社会保险基金支出预算表</vt:lpstr>
      <vt:lpstr>对村级财政转移支付预算表</vt:lpstr>
      <vt:lpstr>三公预算情况表</vt:lpstr>
      <vt:lpstr>乡镇基本建设支出预算情况表</vt:lpstr>
      <vt:lpstr>政府收支预算相关情况说明</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陶陶</cp:lastModifiedBy>
  <dcterms:created xsi:type="dcterms:W3CDTF">2025-01-17T12:17:00Z</dcterms:created>
  <cp:lastPrinted>2025-01-24T13:25:00Z</cp:lastPrinted>
  <dcterms:modified xsi:type="dcterms:W3CDTF">2025-02-06T13:33:52Z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4D8D4E762E3EC2548B49A467AC254ACF</vt:lpwstr>
  </property>
  <property fmtid="{D5CDD505-2E9C-101B-9397-08002B2CF9AE}" pid="3" name="KSOProductBuildVer">
    <vt:lpwstr>2052-11.8.2.11958</vt:lpwstr>
  </property>
</Properties>
</file>