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4" activeTab="1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财政拨款支出预算明细表" sheetId="12" r:id="rId11"/>
    <sheet name="部门一般公共预算支出功能分类预算表" sheetId="13" r:id="rId12"/>
    <sheet name="部门政府性基金预算支出功能分类预算表" sheetId="14" r:id="rId13"/>
    <sheet name="部门国有资本经营预算支出功能分类预算表" sheetId="15" r:id="rId14"/>
    <sheet name="部门一般公共预算基本支出部门预算经济分类预算表" sheetId="16" r:id="rId15"/>
    <sheet name="部门“三公”经费和机关运行经费预算表" sheetId="17" r:id="rId16"/>
    <sheet name="其他相关情况说明（部门）" sheetId="18" r:id="rId17"/>
    <sheet name="项目经费情况说明（部门）" sheetId="19" r:id="rId18"/>
  </sheets>
  <definedNames>
    <definedName name="_xlnm.Print_Titles" localSheetId="7">部门收入总表!$6:$8</definedName>
    <definedName name="_xlnm.Print_Titles" localSheetId="8">部门支出总表!$6:$8</definedName>
    <definedName name="_xlnm.Print_Titles" localSheetId="10">部门财政拨款支出预算明细表!$6:$8</definedName>
    <definedName name="_xlnm.Print_Titles" localSheetId="11">部门一般公共预算支出功能分类预算表!$6:$8</definedName>
    <definedName name="_xlnm.Print_Titles" localSheetId="14">部门一般公共预算基本支出部门预算经济分类预算表!$6:$8</definedName>
  </definedNames>
  <calcPr calcId="144525"/>
</workbook>
</file>

<file path=xl/sharedStrings.xml><?xml version="1.0" encoding="utf-8"?>
<sst xmlns="http://schemas.openxmlformats.org/spreadsheetml/2006/main" count="2294" uniqueCount="423">
  <si>
    <t>上海市崇明区2024年单位预算</t>
  </si>
  <si>
    <t>预算主管部门：上海市崇明区建设镇人民政府（汇总）</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</si>
  <si>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</si>
  <si>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</si>
  <si>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</si>
  <si>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</si>
  <si>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</si>
  <si>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</si>
  <si>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</si>
  <si>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</si>
  <si>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</si>
  <si>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</si>
  <si>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5．2024年部门财政拨款支出预算明细表</t>
  </si>
  <si>
    <t xml:space="preserve">    6．2024年预算单位一般公共预算支出功能分类预算表</t>
  </si>
  <si>
    <t xml:space="preserve">    7．2024年预算单位政府性基金预算支出功能分类预算表</t>
  </si>
  <si>
    <t xml:space="preserve">    8．2024年预算单位国有资本经营预算支出功能分类预算表</t>
  </si>
  <si>
    <t xml:space="preserve">    9．2024年预算单位一般公共预算基本支出部门预算经济分类预算表</t>
  </si>
  <si>
    <t xml:space="preserve">    10. 单位“三公”经费和机关运行经费预算表  </t>
  </si>
  <si>
    <t xml:space="preserve">六、其他相关情况说明  </t>
  </si>
  <si>
    <t>上海市崇明区建设镇人民政府（汇总）（部门）主要职能</t>
  </si>
  <si>
    <t>上海市崇明区建设镇人民政府是行政机关。</t>
  </si>
  <si>
    <t>主要职能包括：</t>
  </si>
  <si>
    <t>1.负责本镇综合经济发展规划的制定和落实，推进全镇农林服务体系的建设和管理，依法编制并执行镇财政预、决算计划，组织实施文教、卫生、科技、计生、民政、劳动就业、社会保障、综合治理、村镇规划管理和辖区内的生态环境保护等工作。</t>
  </si>
  <si>
    <t>2.依法实施授权范围内的农机安全生产监理与事故处理工作。</t>
  </si>
  <si>
    <t>3.实施本镇林业管理和协调、指导村（居）委员会、企事业单位绿化工作；负责劳动力资源管理、就业项目管理，促进非农就业工作等。</t>
  </si>
  <si>
    <t>上海市崇明区建设镇人民政府（汇总）（部门）机构设置</t>
  </si>
  <si>
    <t>上海市崇明区建设镇人民政府部门预算是包括上海市崇明区建设镇人民政府本部以及下属11家预算单位的综合收支计划。</t>
  </si>
  <si>
    <t>本部门中，行政单位2家，事业单位9家，具体包括（列示至基层预算单位）：</t>
  </si>
  <si>
    <t>1. 上海市崇明区建设镇人民政府本部</t>
  </si>
  <si>
    <t>2. 上海市崇明区建设镇综合行政执法队</t>
  </si>
  <si>
    <t>3. 上海市崇明区建设镇社区受理服务中心</t>
  </si>
  <si>
    <t>4. 上海市崇明区建设镇城市建设管理事务中心</t>
  </si>
  <si>
    <t>5. 上海市崇明区建设镇生态保护和市容环境事务所</t>
  </si>
  <si>
    <t>6. 上海市崇明区建设镇农业综合技术推广服务中心</t>
  </si>
  <si>
    <t xml:space="preserve">7. 上海市崇明区建设镇水务管理所 </t>
  </si>
  <si>
    <t>8. 上海市崇明区建设镇财政所</t>
  </si>
  <si>
    <t xml:space="preserve">9. 上海市崇明区建设镇经济发展服务中心 </t>
  </si>
  <si>
    <t>10.上海市崇明区建设镇城市运行管理中心</t>
  </si>
  <si>
    <t>11. 上海市崇明区建设镇社区党群服务中心</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</si>
  <si>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</si>
  <si>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</si>
  <si>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</si>
  <si>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</si>
  <si>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</si>
  <si>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</si>
  <si>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</si>
  <si>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</si>
  <si>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</si>
  <si>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2024年部门预算编制说明</t>
  </si>
  <si>
    <t>2024年，上海市崇明区建设镇人民政府收入预算47080.43万元，其中：财政拨款收入47080.43万元，比2023年预算减少1577.96万元；事业收入0万元；事业单位经营收入0万元；其他收入0万元。
        支出预算47080.43万元，其中：财政拨款支出预算47080.43万元，比2023年预算减少1577.96万元。财政拨款支出预算中，一般公共预算拨款支出预算43846.39万元，比2023年预算增加670.48万元；政府性基金拨款支出预算2563.56万元，比2023年预算减少2248.44万元；国有资本经营预算拨款支出预算为0万元。财政拨款支出主要内容如下：</t>
  </si>
  <si>
    <t xml:space="preserve">   1. “一般公共服务支出”科目37741659.16元，主要用于主要用于机关人员、财政所、经发中心、党群中心工资及日常经费等支出。</t>
  </si>
  <si>
    <t xml:space="preserve">   2. “教育支出”科目322000元，主要用于学前教育、成人教育及其他成人教育支出。 </t>
  </si>
  <si>
    <t xml:space="preserve">   3. “科学技术支出”科目4132500元，主要用于科学技术普及及科技创新经费。 </t>
  </si>
  <si>
    <t xml:space="preserve">   4. “文化旅游体育与传媒支出”科目3448202元，主要用于旅游文化活动资金、公共体育设施、文体活动等经费支出。</t>
  </si>
  <si>
    <t xml:space="preserve">   5. “社会保障和就业支出”科目154859939.34元，主要用于民政经费、养老保险、职业年金及退休人员活动经费、敬老院、受理中心人员经费、社工工资、促进就业奖励及专项转移支付等支出。</t>
  </si>
  <si>
    <t xml:space="preserve">   6. “卫生健康支出”科目10645923.05元，主要用于机关事业人员医疗保险缴费支出、计划生育经费、康协、爱卫、健康、献血、专项转移支付医疗等经费支出。</t>
  </si>
  <si>
    <t xml:space="preserve">   7. “节能环保支出”科目66864032元，主要用于市政市容工资及日常经费、节能减排专项资金、生态保护等支出。</t>
  </si>
  <si>
    <t xml:space="preserve">   8. “城乡社区支出”科目66864032元，主要用于行政执法队、城建中心、城运中心人员及日常公用经费、城乡社区公共设施、环境等经费支出。</t>
  </si>
  <si>
    <t xml:space="preserve">   9. “农林水支出”科目132817406.570元，主要用于农技中心人员工资及日常经费、镇扶持农村合作组织经济及专项转移支付农林等支出。</t>
  </si>
  <si>
    <t xml:space="preserve">   10. “商业服务业等支出””科目24000000元，主要用于扶持补贴。</t>
  </si>
  <si>
    <t xml:space="preserve">   11. “住房保障支出”科目6459200元，主要用于机关事业在职人员住房公积金缴费及机关在职人员购房补贴。</t>
  </si>
  <si>
    <t xml:space="preserve">   12. “预备费”科目1500000元，主要用于预备费。</t>
  </si>
  <si>
    <t xml:space="preserve">   13. “其他支出”科目4330000元，主要用于社会福利事业专项资金支出。</t>
  </si>
  <si>
    <t>部门预算01表</t>
  </si>
  <si>
    <t>2024年部门财务收支预算总表</t>
  </si>
  <si>
    <t>编制部门：上海市崇明区建设镇人民政府（汇总）</t>
  </si>
  <si>
    <t>单位：元</t>
  </si>
  <si>
    <t>本年收入</t>
  </si>
  <si>
    <t>本年支出</t>
  </si>
  <si>
    <t>项目</t>
  </si>
  <si>
    <t>预算数</t>
  </si>
  <si>
    <t>一、财政拨款收入</t>
  </si>
  <si>
    <t>一、一般公共服务支出</t>
  </si>
  <si>
    <t>　　1、一般公共预算资金</t>
  </si>
  <si>
    <t>二、教育支出</t>
  </si>
  <si>
    <t>　　2、政府性基金</t>
  </si>
  <si>
    <t>三、科学技术支出</t>
  </si>
  <si>
    <t>　　3、国有资本经营预算</t>
  </si>
  <si>
    <t>四、文化旅游体育与传媒支出</t>
  </si>
  <si>
    <t>二、事业收入</t>
  </si>
  <si>
    <t>五、社会保障和就业支出</t>
  </si>
  <si>
    <t>三、事业单位经营收入</t>
  </si>
  <si>
    <t>六、卫生健康支出</t>
  </si>
  <si>
    <t>四、其他收入</t>
  </si>
  <si>
    <t>七、节能环保支出</t>
  </si>
  <si>
    <t>八、城乡社区支出</t>
  </si>
  <si>
    <t>九、农林水支出</t>
  </si>
  <si>
    <t>十、商业服务业等支出</t>
  </si>
  <si>
    <t>十一、住房保障支出</t>
  </si>
  <si>
    <t>十二、预备费</t>
  </si>
  <si>
    <t>十三、其他支出</t>
  </si>
  <si>
    <t>收入总计</t>
  </si>
  <si>
    <t>支出总计</t>
  </si>
  <si>
    <t>部门预算02表</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</si>
  <si>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</si>
  <si>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</si>
  <si>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</si>
  <si>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</si>
  <si>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</si>
  <si>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</si>
  <si>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</si>
  <si>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</si>
  <si>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</si>
  <si>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</si>
  <si>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</si>
  <si>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</si>
  <si>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</si>
  <si>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</si>
  <si>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</si>
  <si>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01</t>
  </si>
  <si>
    <t>人大事务</t>
  </si>
  <si>
    <t>99</t>
  </si>
  <si>
    <t>其他人大事务支出</t>
  </si>
  <si>
    <t>03</t>
  </si>
  <si>
    <t>政府办公厅（室）及相关机构事务</t>
  </si>
  <si>
    <t>行政运行</t>
  </si>
  <si>
    <t>其他政府办公厅（室）及相关机构事务支出</t>
  </si>
  <si>
    <t>05</t>
  </si>
  <si>
    <t>统计信息事务</t>
  </si>
  <si>
    <t>06</t>
  </si>
  <si>
    <t>统计管理</t>
  </si>
  <si>
    <t>其他统计信息事务支出</t>
  </si>
  <si>
    <t>财政事务</t>
  </si>
  <si>
    <t>其他财政事务支出</t>
  </si>
  <si>
    <t>08</t>
  </si>
  <si>
    <t>审计事务</t>
  </si>
  <si>
    <t>04</t>
  </si>
  <si>
    <t>审计业务</t>
  </si>
  <si>
    <t>其他审计事务支出</t>
  </si>
  <si>
    <t>11</t>
  </si>
  <si>
    <t>纪检监察事务</t>
  </si>
  <si>
    <t>其他纪检监察事务支出</t>
  </si>
  <si>
    <t>13</t>
  </si>
  <si>
    <t>商贸事务</t>
  </si>
  <si>
    <t>其他商贸事务支出</t>
  </si>
  <si>
    <t>29</t>
  </si>
  <si>
    <t>群众团体事务</t>
  </si>
  <si>
    <t>其他群众团体事务支出</t>
  </si>
  <si>
    <t>32</t>
  </si>
  <si>
    <t>组织事务</t>
  </si>
  <si>
    <t>其他组织事务支出</t>
  </si>
  <si>
    <t>33</t>
  </si>
  <si>
    <t>宣传事务</t>
  </si>
  <si>
    <t>其他宣传事务支出</t>
  </si>
  <si>
    <t>34</t>
  </si>
  <si>
    <t>统战事务</t>
  </si>
  <si>
    <t>其他统战事务支出</t>
  </si>
  <si>
    <t>36</t>
  </si>
  <si>
    <t>其他共产党事务支出</t>
  </si>
  <si>
    <t>50</t>
  </si>
  <si>
    <t>事业运行</t>
  </si>
  <si>
    <t>其他一般公共服务支出</t>
  </si>
  <si>
    <t>205</t>
  </si>
  <si>
    <t>教育支出</t>
  </si>
  <si>
    <t>02</t>
  </si>
  <si>
    <t>普通教育</t>
  </si>
  <si>
    <t>学前教育</t>
  </si>
  <si>
    <t>206</t>
  </si>
  <si>
    <t>科学技术支出</t>
  </si>
  <si>
    <t>07</t>
  </si>
  <si>
    <t>科学技术普及</t>
  </si>
  <si>
    <t>其他科学技术普及支出</t>
  </si>
  <si>
    <t>其他科学技术支出</t>
  </si>
  <si>
    <t>207</t>
  </si>
  <si>
    <t>文化旅游体育与传媒支出</t>
  </si>
  <si>
    <t>文化和旅游</t>
  </si>
  <si>
    <t>09</t>
  </si>
  <si>
    <t>群众文化</t>
  </si>
  <si>
    <t>其他文化和旅游支出</t>
  </si>
  <si>
    <t>其他文化旅游体育与传媒支出</t>
  </si>
  <si>
    <t>208</t>
  </si>
  <si>
    <t>社会保障和就业支出</t>
  </si>
  <si>
    <t>民政管理事务</t>
  </si>
  <si>
    <t>其他民政管理事务支出</t>
  </si>
  <si>
    <t>行政事业单位养老支出</t>
  </si>
  <si>
    <t>行政单位离退休</t>
  </si>
  <si>
    <t>事业单位离退休</t>
  </si>
  <si>
    <t>机关事业单位基本养老保险缴费支出</t>
  </si>
  <si>
    <t>机关事业单位职业年金缴费支出</t>
  </si>
  <si>
    <t>其他行政事业单位养老支出</t>
  </si>
  <si>
    <t>就业补助</t>
  </si>
  <si>
    <t>社会保险补贴</t>
  </si>
  <si>
    <t>其他就业补助支出</t>
  </si>
  <si>
    <t>抚恤</t>
  </si>
  <si>
    <t>在乡复员、退伍军人生活补助</t>
  </si>
  <si>
    <t>其他优抚支出</t>
  </si>
  <si>
    <t>10</t>
  </si>
  <si>
    <t>社会福利</t>
  </si>
  <si>
    <t>老年福利</t>
  </si>
  <si>
    <t>养老服务</t>
  </si>
  <si>
    <t>其他社会福利支出</t>
  </si>
  <si>
    <t>残疾人事业</t>
  </si>
  <si>
    <t>残疾人康复</t>
  </si>
  <si>
    <t>残疾人就业</t>
  </si>
  <si>
    <t>其他残疾人事业支出</t>
  </si>
  <si>
    <t>19</t>
  </si>
  <si>
    <t>最低生活保障</t>
  </si>
  <si>
    <t>农村最低生活保障金支出</t>
  </si>
  <si>
    <t>25</t>
  </si>
  <si>
    <t>其他生活救助</t>
  </si>
  <si>
    <t>其他城市生活救助</t>
  </si>
  <si>
    <t>其他农村生活救助</t>
  </si>
  <si>
    <t>28</t>
  </si>
  <si>
    <t>退役军人管理事务</t>
  </si>
  <si>
    <t>其他退役军人管理事务支出</t>
  </si>
  <si>
    <t>其他社会保障和就业支出</t>
  </si>
  <si>
    <t>210</t>
  </si>
  <si>
    <t>卫生健康支出</t>
  </si>
  <si>
    <t>公共卫生</t>
  </si>
  <si>
    <t>其他公共卫生支出</t>
  </si>
  <si>
    <t>计划生育事务</t>
  </si>
  <si>
    <t>其他计划生育事务支出</t>
  </si>
  <si>
    <t>行政事业单位医疗</t>
  </si>
  <si>
    <t>行政单位医疗</t>
  </si>
  <si>
    <t>事业单位医疗</t>
  </si>
  <si>
    <t>医疗救助</t>
  </si>
  <si>
    <t>城乡医疗救助</t>
  </si>
  <si>
    <t>211</t>
  </si>
  <si>
    <t>节能环保支出</t>
  </si>
  <si>
    <t>环境保护管理事务</t>
  </si>
  <si>
    <t>其他环境保护管理事务支出</t>
  </si>
  <si>
    <t>自然生态保护</t>
  </si>
  <si>
    <t>生态保护</t>
  </si>
  <si>
    <t>污染减排</t>
  </si>
  <si>
    <t>减排专项支出</t>
  </si>
  <si>
    <t>其他污染减排支出</t>
  </si>
  <si>
    <t>212</t>
  </si>
  <si>
    <t>城乡社区支出</t>
  </si>
  <si>
    <t>城乡社区管理事务</t>
  </si>
  <si>
    <t>城管执法</t>
  </si>
  <si>
    <t>其他城乡社区管理事务支出</t>
  </si>
  <si>
    <t>城乡社区规划与管理</t>
  </si>
  <si>
    <t>城乡社区公共设施</t>
  </si>
  <si>
    <t>其他城乡社区公共设施支出</t>
  </si>
  <si>
    <t>城乡社区环境卫生</t>
  </si>
  <si>
    <t>国有土地使用权出让收入安排的支出</t>
  </si>
  <si>
    <t>农村基础设施建设支出</t>
  </si>
  <si>
    <t>16</t>
  </si>
  <si>
    <t>农业农村生态环境支出</t>
  </si>
  <si>
    <t>其他城乡社区支出</t>
  </si>
  <si>
    <t>213</t>
  </si>
  <si>
    <t>农林水支出</t>
  </si>
  <si>
    <t>农业农村</t>
  </si>
  <si>
    <t>病虫害控制</t>
  </si>
  <si>
    <t>农产品质量安全</t>
  </si>
  <si>
    <t>12</t>
  </si>
  <si>
    <t>行业业务管理</t>
  </si>
  <si>
    <t>22</t>
  </si>
  <si>
    <t>农业生产发展</t>
  </si>
  <si>
    <t>24</t>
  </si>
  <si>
    <t>农村合作经济</t>
  </si>
  <si>
    <t>35</t>
  </si>
  <si>
    <t>农业生态资源保护</t>
  </si>
  <si>
    <t>53</t>
  </si>
  <si>
    <t>耕地建设与利用</t>
  </si>
  <si>
    <t>其他农业农村支出</t>
  </si>
  <si>
    <t>林业和草原</t>
  </si>
  <si>
    <t>森林资源培育</t>
  </si>
  <si>
    <t>森林资源管理</t>
  </si>
  <si>
    <t>森林生态效益补偿</t>
  </si>
  <si>
    <t>23</t>
  </si>
  <si>
    <t>信息管理</t>
  </si>
  <si>
    <t>水利</t>
  </si>
  <si>
    <t>水利行业业务管理</t>
  </si>
  <si>
    <t>水利工程建设</t>
  </si>
  <si>
    <t>水土保持</t>
  </si>
  <si>
    <t>农村水利</t>
  </si>
  <si>
    <t>其他水利支出</t>
  </si>
  <si>
    <t>农村综合改革</t>
  </si>
  <si>
    <t>对村级公益事业建设的补助</t>
  </si>
  <si>
    <t>对村民委员会和村党支部的补助</t>
  </si>
  <si>
    <t>对村集体经济组织的补助</t>
  </si>
  <si>
    <t>其他农村综合改革支出</t>
  </si>
  <si>
    <t>72</t>
  </si>
  <si>
    <t>大中型水库移民后期扶持基金支出</t>
  </si>
  <si>
    <t>其他大中型水库移民后期扶持基金支出</t>
  </si>
  <si>
    <t>其他农林水支出</t>
  </si>
  <si>
    <t>216</t>
  </si>
  <si>
    <t>商业服务业等支出</t>
  </si>
  <si>
    <t>商业流通事务</t>
  </si>
  <si>
    <t>其他商业流通事务支出</t>
  </si>
  <si>
    <t>221</t>
  </si>
  <si>
    <t>住房保障支出</t>
  </si>
  <si>
    <t>住房改革支出</t>
  </si>
  <si>
    <t>住房公积金</t>
  </si>
  <si>
    <t>购房补贴</t>
  </si>
  <si>
    <t>227</t>
  </si>
  <si>
    <t>预备费</t>
  </si>
  <si>
    <t>229</t>
  </si>
  <si>
    <t>其他支出</t>
  </si>
  <si>
    <t>60</t>
  </si>
  <si>
    <t>彩票公益金安排的支出</t>
  </si>
  <si>
    <t>用于社会福利的彩票公益金支出</t>
  </si>
  <si>
    <t>用于巩固脱贫攻坚成果衔接乡村振兴的彩票公益金支出</t>
  </si>
  <si>
    <t>部门预算03表</t>
  </si>
  <si>
    <t>2024年部门支出预算总表</t>
  </si>
  <si>
    <t>支出预算</t>
  </si>
  <si>
    <t>基本支出</t>
  </si>
  <si>
    <t>项目支出</t>
  </si>
  <si>
    <t>部门预算05表</t>
  </si>
  <si>
    <t>2024年部门财政拨款收支预算总表</t>
  </si>
  <si>
    <t>财政拨款支出</t>
  </si>
  <si>
    <t>一般公共预算</t>
  </si>
  <si>
    <t>政府性基金预算</t>
  </si>
  <si>
    <t>国有资本经营预算</t>
  </si>
  <si>
    <t>一、一般公共预算资金</t>
  </si>
  <si>
    <t>二、政府性基金</t>
  </si>
  <si>
    <t>三、国有资本经营预算</t>
  </si>
  <si>
    <t>部门预算06表</t>
  </si>
  <si>
    <t>2024年部门财政拨款支出预算明细表</t>
  </si>
  <si>
    <t>序号</t>
  </si>
  <si>
    <t>预算单位</t>
  </si>
  <si>
    <t>人员经费</t>
  </si>
  <si>
    <t>公用经费</t>
  </si>
  <si>
    <t>上海市崇明区建设镇人民政府</t>
  </si>
  <si>
    <t>上海市崇明区建设镇财政所</t>
  </si>
  <si>
    <t>上海市崇明区建设镇经济发展服务中心</t>
  </si>
  <si>
    <t>上海市崇明区建设镇生态保护和市容环境事务所</t>
  </si>
  <si>
    <t>上海市崇明区建设镇社区事务受理服务中心</t>
  </si>
  <si>
    <t>上海市崇明区建设镇水务管理所</t>
  </si>
  <si>
    <t>上海市崇明区建设镇农业综合技术推广服务中心</t>
  </si>
  <si>
    <t>上海市崇明区建设镇城市建设管理事务中心</t>
  </si>
  <si>
    <t>上海市崇明区建设镇社区党群服务中心</t>
  </si>
  <si>
    <t>上海市崇明区建设镇城市运行管理中心</t>
  </si>
  <si>
    <t>上海市崇明区建设镇综合行政执法队</t>
  </si>
  <si>
    <t xml:space="preserve"> 合计</t>
  </si>
  <si>
    <t>部门预算07表</t>
  </si>
  <si>
    <t>2024年部门一般公共预算支出功能分类预算表</t>
  </si>
  <si>
    <t>一般公共预算支出</t>
  </si>
  <si>
    <t>部门预算08表</t>
  </si>
  <si>
    <t>2024年部门政府性基金预算支出功能分类预算表</t>
  </si>
  <si>
    <t>政府性基金预算支出</t>
  </si>
  <si>
    <t>部门预算09表</t>
  </si>
  <si>
    <t>2024年部门国有资本经营预算支出功能分类预算表</t>
  </si>
  <si>
    <t>国有资本经营预算支出</t>
  </si>
  <si>
    <t>无</t>
  </si>
  <si>
    <t>部门预算10表</t>
  </si>
  <si>
    <t>2024年部门一般公共预算基本支出部门预算经济分类预算表</t>
  </si>
  <si>
    <t>一般公共预算基本支出</t>
  </si>
  <si>
    <t>部门预算经济分类科目编码</t>
  </si>
  <si>
    <t>经济分类科目名称</t>
  </si>
  <si>
    <t>301</t>
  </si>
  <si>
    <t>工资福利支出</t>
  </si>
  <si>
    <t>基本工资</t>
  </si>
  <si>
    <t>津贴补贴</t>
  </si>
  <si>
    <t>奖金</t>
  </si>
  <si>
    <t>绩效工资</t>
  </si>
  <si>
    <t>机关事业单位基本养老保险缴费</t>
  </si>
  <si>
    <t>职业年金缴费</t>
  </si>
  <si>
    <t>职工基本医疗保险缴费</t>
  </si>
  <si>
    <t>其他社会保障缴费</t>
  </si>
  <si>
    <t>其他工资福利支出</t>
  </si>
  <si>
    <t>302</t>
  </si>
  <si>
    <t>商品和服务支出</t>
  </si>
  <si>
    <t>办公费</t>
  </si>
  <si>
    <t>印刷费</t>
  </si>
  <si>
    <t>手续费</t>
  </si>
  <si>
    <t>水费</t>
  </si>
  <si>
    <t>电费</t>
  </si>
  <si>
    <t>邮电费</t>
  </si>
  <si>
    <t>差旅费</t>
  </si>
  <si>
    <t>因公出国（境）费用</t>
  </si>
  <si>
    <t>维修(护)费</t>
  </si>
  <si>
    <t>17</t>
  </si>
  <si>
    <t>公务接待费</t>
  </si>
  <si>
    <t>26</t>
  </si>
  <si>
    <t>劳务费</t>
  </si>
  <si>
    <t>工会经费</t>
  </si>
  <si>
    <t>福利费</t>
  </si>
  <si>
    <t>31</t>
  </si>
  <si>
    <t>公务用车运行维护费</t>
  </si>
  <si>
    <t>39</t>
  </si>
  <si>
    <t>其他交通费用</t>
  </si>
  <si>
    <t>其他商品和服务支出</t>
  </si>
  <si>
    <t>303</t>
  </si>
  <si>
    <t>对个人和家庭的补助</t>
  </si>
  <si>
    <t>退休费</t>
  </si>
  <si>
    <t>310</t>
  </si>
  <si>
    <t>资本性支出</t>
  </si>
  <si>
    <t>办公设备购置</t>
  </si>
  <si>
    <t>部门预算11表</t>
  </si>
  <si>
    <t>2024年部门“三公”经费和机关运行经费预算表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</si>
  <si>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</si>
  <si>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</si>
  <si>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</si>
  <si>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</si>
  <si>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</si>
  <si>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</si>
  <si>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</si>
  <si>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</si>
  <si>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</si>
  <si>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 xml:space="preserve">  一、2024年“三公”经费预算情况说明 </t>
  </si>
  <si>
    <t xml:space="preserve">      2024年“三公”经费预算数为44.75万元，与2023年预算持平。其中：</t>
  </si>
  <si>
    <t xml:space="preserve">     （一）因公出国（境）费10万元，与2023年预算持平，主要原因是严格执行中央八项规定、国务院“约法三章”及《党政机关厉行节约反对浪费》条例要求，压缩因公出国（境）费。 </t>
  </si>
  <si>
    <t xml:space="preserve">        （二）公务用车购置及运行费14.75万元，比2023年预算增加0万元，主要原因是贯彻落实公务用车制度改革精神，未安排公务用车购置费预算，同时减少公务用车运行费。其中：公务用车购置费0万元，比2023年预算增加0万元，主要原因是未安排公务用车购置费预；公务用车运行费14.75万元，比2023年预算增加0万元，主要原因是减少公务用车运行费。</t>
  </si>
  <si>
    <t xml:space="preserve">        （三）公务接待费20万元。比2023年预算增加0万元，主要原因是严格执行中央八项规定、国务院“约法三章”及《党政机关厉行节约反对浪费》条例要求，压缩公务接待费。</t>
  </si>
  <si>
    <t xml:space="preserve">  二、机关运行经费预算</t>
  </si>
  <si>
    <t xml:space="preserve">         2024年本部门下属1家机关和1家参公事业单位财政拨款的机关运行经费预算为444.96万元。</t>
  </si>
  <si>
    <t xml:space="preserve">  三、政府采购预算情况</t>
  </si>
  <si>
    <t xml:space="preserve">        2024年度本单位政府采购预算499.41万元，其中：政府采购货物预算43.85万元、政府采购工程预算0万元、政府采购服务预算455.56万元。</t>
  </si>
  <si>
    <t xml:space="preserve">        2024年本部门面向中小企业预留政府采购项目预算金额0万元，其中，预留给小型和微型企业的政府采购项目预算为0万元。</t>
  </si>
  <si>
    <t xml:space="preserve">  四、绩效目标设置情况</t>
  </si>
  <si>
    <t xml:space="preserve">        按照本区预算绩效管理工作的总体要求，本部门11个预算单位开展了2023年项目预算绩效目标编报工作，金额48967万元</t>
  </si>
  <si>
    <t xml:space="preserve">        2024年，建设镇申报专项资金项目绩效目标104个，涉及预算单位11个，金额40448万元，实现绩效目标100%申报的要求。</t>
  </si>
  <si>
    <t xml:space="preserve">  五、国有资产占有使用情况</t>
  </si>
  <si>
    <t xml:space="preserve">     截至2023年12月31日，本部门共有车辆5辆。其中，一般公务用车3辆、一般执法执勤用车0辆、特种专业技术用车0辆、其他用车2辆；部门价值50万元以上通用设备0台（套）；部门价值100万元以上专用设备0台（套）。</t>
  </si>
  <si>
    <t xml:space="preserve">     2024年部门预算安排购置车辆0辆，其中，一般公务用车0辆、一般执法执勤用车0辆、特种专业技术用车0辆、其他用车0辆；部门价值50万元以上通用设备0台（套）；部门价值100万元以上专用设备0台（套）。</t>
  </si>
  <si>
    <t>规环办专项工作经费情况说明</t>
  </si>
  <si>
    <t xml:space="preserve"> 一、项目概述</t>
  </si>
  <si>
    <t xml:space="preserve">上海市崇明区建设镇人民政府严格按照区、镇领导的工作部署，进一步贯彻和落实二十大精神，创新观念，团结协作，真抓实干，不断强化目标责任制;开阔视野，提高认识，把握全局，大力推进精细化管理，加强思想教育，提升项目建设管理水平，共同推进辖区建设工作迈上一个新台阶。规环办应守职尽责，确保本项财政预算资金费用支出的有效性，满足规环办各项目建设中的实际目标需求，实现推动规环办建设工作进一步发展。 </t>
  </si>
  <si>
    <t xml:space="preserve"> 二、立项依据</t>
  </si>
  <si>
    <t>会议纪要以及各类工程审批文件等。</t>
  </si>
  <si>
    <t xml:space="preserve"> 三、实施主体</t>
  </si>
  <si>
    <t xml:space="preserve"> 项目由上海市崇明区建设镇人民政府实施。定期召开会议，督促执行效率和效果，制定项目年度工作计划，依据计划节点有序开展各项工作。</t>
  </si>
  <si>
    <t xml:space="preserve"> 四、实施方案</t>
  </si>
  <si>
    <t>1.以科学发展观为指导、以“实用 、经济、牢固、美观”为项目设计定位的指导思想，兼顾适度超前和可持续发展，注意降低项目投入使用后的运行成本和管理维护费用。
2.推行投资预算硬约束制度，实行限额设计。坚持估算控制概算，概算控制预算，预算控制结算。未经规定程序批准，不得擅自突破投资预算。
3.尊重基本建设规律，遵守基本建设程序，坚持深化前期工作，规范管理过程，加强事后监督，在注重程序规范的同时不影响效率的提高。
4.基本建设管理的目标是：确保安全、保证质量、控制工期、节约投资、保持廉洁，即质量、安全、工期、投资和廉洁“五控制”目标。
5.努力建立分工科学、主体明确、职责具体、权责统一、环节简化、程序规范、效率保证、监督到位、制约有力的管理机制和方法。
6.依法、按需落实政府采购和签订委托合同等手续，确保项目实施流程合法合规。</t>
  </si>
  <si>
    <t xml:space="preserve"> 五、实施周期</t>
  </si>
  <si>
    <t>项目计划开展时间为2024年1月1日-2024年12月31日。</t>
  </si>
  <si>
    <t xml:space="preserve"> 六、年度预算安排</t>
  </si>
  <si>
    <t xml:space="preserve">本项目年度财政资金预算安排为998.74万元。具体是要内容包括： </t>
  </si>
  <si>
    <t>1.开展各类工程建设管理工作：包括白钥村水环境提升项目、国土空间全覆盖规划、“15分钟”生活圈、虹桥水环境提升工程等项目；2.开展日常管理工作：安排小型建设工程项目管理经费、开展日常宣传和环保整治工作；3.开展其他试点工作：实施全域土地综合整治试点工作、开展低碳社区创建工作、全域森林康养产业发展。</t>
  </si>
  <si>
    <t xml:space="preserve"> 七、绩效目标</t>
  </si>
  <si>
    <t xml:space="preserve"> 详见单位的项目绩效目标表</t>
  </si>
</sst>
</file>

<file path=xl/styles.xml><?xml version="1.0" encoding="utf-8"?>
<styleSheet xmlns="http://schemas.openxmlformats.org/spreadsheetml/2006/main">
  <numFmts count="7">
    <numFmt numFmtId="176" formatCode="[=0]&quot;&quot;;#,##0"/>
    <numFmt numFmtId="177" formatCode="[=0]&quot;&quot;;#,##0.00"/>
    <numFmt numFmtId="44" formatCode="_ &quot;￥&quot;* #,##0.00_ ;_ &quot;￥&quot;* \-#,##0.00_ ;_ &quot;￥&quot;* &quot;-&quot;??_ ;_ @_ "/>
    <numFmt numFmtId="42" formatCode="_ &quot;￥&quot;* #,##0_ ;_ &quot;￥&quot;* \-#,##0_ ;_ &quot;￥&quot;* &quot;-&quot;_ ;_ @_ "/>
    <numFmt numFmtId="178" formatCode="0.00_ "/>
    <numFmt numFmtId="43" formatCode="_ * #,##0.00_ ;_ * \-#,##0.00_ ;_ * &quot;-&quot;??_ ;_ @_ "/>
    <numFmt numFmtId="41" formatCode="_ * #,##0_ ;_ * \-#,##0_ ;_ * &quot;-&quot;_ ;_ @_ "/>
  </numFmts>
  <fonts count="43">
    <font>
      <sz val="10"/>
      <name val="Calibri"/>
      <charset val="134"/>
    </font>
    <font>
      <b/>
      <sz val="18"/>
      <name val="宋体"/>
      <charset val="134"/>
    </font>
    <font>
      <sz val="10"/>
      <name val="阿里巴巴普惠体 M"/>
      <charset val="134"/>
    </font>
    <font>
      <sz val="18"/>
      <name val="宋体"/>
      <charset val="134"/>
    </font>
    <font>
      <sz val="12"/>
      <name val="宋体"/>
      <charset val="134"/>
    </font>
    <font>
      <sz val="12"/>
      <color rgb="FF000100"/>
      <name val="宋体"/>
      <charset val="134"/>
    </font>
    <font>
      <sz val="12"/>
      <color rgb="FFFF0000"/>
      <name val="宋体"/>
      <charset val="134"/>
    </font>
    <font>
      <sz val="10"/>
      <name val="宋体"/>
      <charset val="134"/>
    </font>
    <font>
      <sz val="11"/>
      <name val="宋体"/>
      <charset val="134"/>
    </font>
    <font>
      <sz val="10"/>
      <color indexed="8"/>
      <name val="阿里巴巴普惠体 M"/>
      <charset val="134"/>
    </font>
    <font>
      <sz val="11"/>
      <name val="Calibri"/>
      <charset val="134"/>
    </font>
    <font>
      <sz val="20"/>
      <color rgb="FF000000"/>
      <name val="宋体"/>
      <charset val="134"/>
    </font>
    <font>
      <sz val="18"/>
      <color rgb="FF000000"/>
      <name val="宋体"/>
      <charset val="134"/>
    </font>
    <font>
      <sz val="14"/>
      <name val="仿宋_GB2312"/>
      <charset val="134"/>
    </font>
    <font>
      <sz val="14"/>
      <color indexed="8"/>
      <name val="仿宋_GB2312"/>
      <charset val="134"/>
    </font>
    <font>
      <b/>
      <sz val="14"/>
      <color rgb="FF000000"/>
      <name val="宋体"/>
      <charset val="134"/>
    </font>
    <font>
      <b/>
      <sz val="36"/>
      <color rgb="FF000000"/>
      <name val="宋体"/>
      <charset val="134"/>
    </font>
    <font>
      <b/>
      <sz val="36"/>
      <color indexed="8"/>
      <name val="楷体_GB2312"/>
      <charset val="134"/>
    </font>
    <font>
      <sz val="18"/>
      <color rgb="FF000000"/>
      <name val="楷体"/>
      <charset val="134"/>
    </font>
    <font>
      <sz val="10"/>
      <color rgb="FF000000"/>
      <name val="宋体"/>
      <charset val="134"/>
    </font>
    <font>
      <sz val="16"/>
      <color rgb="FF000000"/>
      <name val="宋体"/>
      <charset val="134"/>
    </font>
    <font>
      <sz val="14"/>
      <color rgb="FF000000"/>
      <name val="宋体"/>
      <charset val="134"/>
    </font>
    <font>
      <b/>
      <sz val="14"/>
      <name val="宋体"/>
      <charset val="134"/>
    </font>
    <font>
      <sz val="11"/>
      <color theme="1"/>
      <name val="宋体"/>
      <charset val="0"/>
      <scheme val="minor"/>
    </font>
    <font>
      <sz val="11"/>
      <color theme="0"/>
      <name val="宋体"/>
      <charset val="0"/>
      <scheme val="minor"/>
    </font>
    <font>
      <b/>
      <sz val="13"/>
      <color theme="3"/>
      <name val="宋体"/>
      <charset val="134"/>
      <scheme val="minor"/>
    </font>
    <font>
      <sz val="11"/>
      <color theme="1"/>
      <name val="宋体"/>
      <charset val="134"/>
      <scheme val="minor"/>
    </font>
    <font>
      <b/>
      <sz val="18"/>
      <color theme="3"/>
      <name val="宋体"/>
      <charset val="134"/>
      <scheme val="minor"/>
    </font>
    <font>
      <u/>
      <sz val="11"/>
      <color rgb="FF800080"/>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b/>
      <sz val="11"/>
      <color theme="1"/>
      <name val="宋体"/>
      <charset val="0"/>
      <scheme val="minor"/>
    </font>
    <font>
      <sz val="11"/>
      <color rgb="FF9C65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sz val="11"/>
      <color rgb="FFFF0000"/>
      <name val="宋体"/>
      <charset val="0"/>
      <scheme val="minor"/>
    </font>
    <font>
      <sz val="11"/>
      <color rgb="FF006100"/>
      <name val="宋体"/>
      <charset val="0"/>
      <scheme val="minor"/>
    </font>
    <font>
      <sz val="11"/>
      <color rgb="FFFA7D00"/>
      <name val="宋体"/>
      <charset val="0"/>
      <scheme val="minor"/>
    </font>
    <font>
      <b/>
      <sz val="11"/>
      <color rgb="FFFFFFFF"/>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indexed="9"/>
        <bgColor indexed="64"/>
      </patternFill>
    </fill>
    <fill>
      <patternFill patternType="solid">
        <fgColor theme="4"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8" tint="0.399975585192419"/>
        <bgColor indexed="64"/>
      </patternFill>
    </fill>
    <fill>
      <patternFill patternType="solid">
        <fgColor rgb="FFFFCC99"/>
        <bgColor indexed="64"/>
      </patternFill>
    </fill>
    <fill>
      <patternFill patternType="solid">
        <fgColor theme="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A5A5A5"/>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4" fillId="0" borderId="0">
      <alignment vertical="center"/>
    </xf>
    <xf numFmtId="0" fontId="24" fillId="33" borderId="0" applyNumberFormat="false" applyBorder="false" applyAlignment="false" applyProtection="false">
      <alignment vertical="center"/>
    </xf>
    <xf numFmtId="0" fontId="23" fillId="23" borderId="0" applyNumberFormat="false" applyBorder="false" applyAlignment="false" applyProtection="false">
      <alignment vertical="center"/>
    </xf>
    <xf numFmtId="0" fontId="24" fillId="32" borderId="0" applyNumberFormat="false" applyBorder="false" applyAlignment="false" applyProtection="false">
      <alignment vertical="center"/>
    </xf>
    <xf numFmtId="0" fontId="36" fillId="21" borderId="5" applyNumberFormat="false" applyAlignment="false" applyProtection="false">
      <alignment vertical="center"/>
    </xf>
    <xf numFmtId="0" fontId="23" fillId="31"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4" fillId="30"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4" fillId="7"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24" fillId="24"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32" fillId="17" borderId="5" applyNumberFormat="false" applyAlignment="false" applyProtection="false">
      <alignment vertical="center"/>
    </xf>
    <xf numFmtId="0" fontId="24" fillId="8" borderId="0" applyNumberFormat="false" applyBorder="false" applyAlignment="false" applyProtection="false">
      <alignment vertical="center"/>
    </xf>
    <xf numFmtId="0" fontId="35" fillId="19" borderId="0" applyNumberFormat="false" applyBorder="false" applyAlignment="false" applyProtection="false">
      <alignment vertical="center"/>
    </xf>
    <xf numFmtId="0" fontId="23" fillId="15" borderId="0" applyNumberFormat="false" applyBorder="false" applyAlignment="false" applyProtection="false">
      <alignment vertical="center"/>
    </xf>
    <xf numFmtId="0" fontId="40" fillId="27"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0" fontId="34" fillId="0" borderId="8" applyNumberFormat="false" applyFill="false" applyAlignment="false" applyProtection="false">
      <alignment vertical="center"/>
    </xf>
    <xf numFmtId="0" fontId="38" fillId="26" borderId="0" applyNumberFormat="false" applyBorder="false" applyAlignment="false" applyProtection="false">
      <alignment vertical="center"/>
    </xf>
    <xf numFmtId="0" fontId="42" fillId="35" borderId="11" applyNumberFormat="false" applyAlignment="false" applyProtection="false">
      <alignment vertical="center"/>
    </xf>
    <xf numFmtId="0" fontId="33" fillId="17" borderId="6" applyNumberFormat="false" applyAlignment="false" applyProtection="false">
      <alignment vertical="center"/>
    </xf>
    <xf numFmtId="0" fontId="31" fillId="0" borderId="4"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3" fillId="16"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3" fillId="14"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3" fillId="25"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24" fillId="12" borderId="0" applyNumberFormat="false" applyBorder="false" applyAlignment="false" applyProtection="false">
      <alignment vertical="center"/>
    </xf>
    <xf numFmtId="0" fontId="26" fillId="18" borderId="7" applyNumberFormat="false" applyFont="false" applyAlignment="false" applyProtection="false">
      <alignment vertical="center"/>
    </xf>
    <xf numFmtId="0" fontId="23" fillId="11" borderId="0" applyNumberFormat="false" applyBorder="false" applyAlignment="false" applyProtection="false">
      <alignment vertical="center"/>
    </xf>
    <xf numFmtId="0" fontId="24" fillId="10" borderId="0" applyNumberFormat="false" applyBorder="false" applyAlignment="false" applyProtection="false">
      <alignment vertical="center"/>
    </xf>
    <xf numFmtId="0" fontId="23" fillId="9"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5" fillId="0" borderId="4" applyNumberFormat="false" applyFill="false" applyAlignment="false" applyProtection="false">
      <alignment vertical="center"/>
    </xf>
    <xf numFmtId="0" fontId="23" fillId="34" borderId="0" applyNumberFormat="false" applyBorder="false" applyAlignment="false" applyProtection="false">
      <alignment vertical="center"/>
    </xf>
    <xf numFmtId="0" fontId="37" fillId="0" borderId="10" applyNumberFormat="false" applyFill="false" applyAlignment="false" applyProtection="false">
      <alignment vertical="center"/>
    </xf>
    <xf numFmtId="0" fontId="24" fillId="6"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41" fillId="0" borderId="9" applyNumberFormat="false" applyFill="false" applyAlignment="false" applyProtection="false">
      <alignment vertical="center"/>
    </xf>
  </cellStyleXfs>
  <cellXfs count="56">
    <xf numFmtId="0" fontId="0" fillId="0" borderId="0" xfId="0" applyProtection="true">
      <protection locked="false"/>
    </xf>
    <xf numFmtId="0" fontId="1" fillId="0" borderId="0" xfId="0" applyFont="true" applyFill="true" applyAlignment="true" applyProtection="true">
      <alignment horizontal="center" vertical="center"/>
      <protection locked="false"/>
    </xf>
    <xf numFmtId="0" fontId="2" fillId="0" borderId="0" xfId="0" applyFont="true" applyFill="true" applyBorder="true" applyAlignment="true" applyProtection="true">
      <alignment vertical="center" wrapText="true"/>
      <protection locked="false"/>
    </xf>
    <xf numFmtId="0" fontId="3" fillId="0" borderId="0" xfId="0" applyNumberFormat="true" applyFont="true" applyAlignment="true" applyProtection="true">
      <alignment horizontal="center" vertical="center"/>
      <protection locked="false"/>
    </xf>
    <xf numFmtId="178" fontId="0" fillId="0" borderId="0" xfId="0" applyNumberFormat="true" applyProtection="true">
      <protection locked="false"/>
    </xf>
    <xf numFmtId="0" fontId="4" fillId="0" borderId="0" xfId="0" applyNumberFormat="true" applyFont="true" applyAlignment="true" applyProtection="true">
      <alignment horizontal="left" vertical="center"/>
      <protection locked="false"/>
    </xf>
    <xf numFmtId="0" fontId="4" fillId="2" borderId="1" xfId="0" applyNumberFormat="true" applyFont="true" applyFill="true" applyBorder="true" applyAlignment="true" applyProtection="true">
      <alignment horizontal="center" vertical="center" wrapText="true"/>
      <protection locked="false"/>
    </xf>
    <xf numFmtId="178" fontId="4" fillId="0" borderId="1" xfId="0" applyNumberFormat="true" applyFont="true" applyBorder="true" applyAlignment="true" applyProtection="true">
      <alignment horizontal="right" vertical="center"/>
      <protection locked="false"/>
    </xf>
    <xf numFmtId="178" fontId="5" fillId="3" borderId="1" xfId="0" applyNumberFormat="true" applyFont="true" applyFill="true" applyBorder="true" applyAlignment="true" applyProtection="true">
      <alignment horizontal="right" vertical="center" wrapText="true"/>
      <protection locked="false"/>
    </xf>
    <xf numFmtId="0" fontId="6" fillId="0" borderId="0" xfId="0" applyNumberFormat="true" applyFont="true" applyAlignment="true" applyProtection="true">
      <alignment horizontal="left" vertical="center"/>
      <protection locked="false"/>
    </xf>
    <xf numFmtId="0" fontId="7" fillId="0" borderId="0" xfId="0" applyFont="true" applyAlignment="true" applyProtection="true">
      <alignment horizontal="left" vertical="center"/>
      <protection locked="false"/>
    </xf>
    <xf numFmtId="0" fontId="4" fillId="0" borderId="0" xfId="0" applyNumberFormat="true" applyFont="true" applyAlignment="true" applyProtection="true">
      <alignment horizontal="right" vertical="center"/>
      <protection locked="false"/>
    </xf>
    <xf numFmtId="0" fontId="4" fillId="2" borderId="1" xfId="0" applyNumberFormat="true" applyFont="true" applyFill="true" applyBorder="true" applyAlignment="true" applyProtection="true">
      <alignment horizontal="center" vertical="center"/>
      <protection locked="false"/>
    </xf>
    <xf numFmtId="0" fontId="4" fillId="2" borderId="2" xfId="0" applyNumberFormat="true" applyFont="true" applyFill="true" applyBorder="true" applyAlignment="true" applyProtection="true">
      <alignment horizontal="center" vertical="center" wrapText="true"/>
      <protection locked="false"/>
    </xf>
    <xf numFmtId="0" fontId="4" fillId="2" borderId="3" xfId="0" applyNumberFormat="true" applyFont="true" applyFill="true" applyBorder="true" applyAlignment="true" applyProtection="true">
      <alignment horizontal="center" vertical="center"/>
      <protection locked="false"/>
    </xf>
    <xf numFmtId="0" fontId="4" fillId="2" borderId="2" xfId="0" applyNumberFormat="true" applyFont="true" applyFill="true" applyBorder="true" applyAlignment="true" applyProtection="true">
      <alignment horizontal="center" vertical="center"/>
      <protection locked="false"/>
    </xf>
    <xf numFmtId="0" fontId="4" fillId="0" borderId="1" xfId="0" applyNumberFormat="true" applyFont="true" applyBorder="true" applyAlignment="true" applyProtection="true">
      <alignment horizontal="center" vertical="center"/>
      <protection locked="false"/>
    </xf>
    <xf numFmtId="0" fontId="4" fillId="0" borderId="1" xfId="0" applyNumberFormat="true" applyFont="true" applyBorder="true" applyAlignment="true" applyProtection="true">
      <alignment horizontal="left" vertical="center"/>
      <protection locked="false"/>
    </xf>
    <xf numFmtId="176" fontId="4" fillId="0" borderId="1" xfId="0" applyNumberFormat="true" applyFont="true" applyBorder="true" applyAlignment="true" applyProtection="true">
      <alignment horizontal="right" vertical="center" wrapText="true"/>
      <protection locked="false"/>
    </xf>
    <xf numFmtId="0" fontId="4" fillId="0" borderId="1" xfId="0" applyFont="true" applyBorder="true" applyAlignment="true" applyProtection="true">
      <alignment horizontal="center" vertical="center"/>
      <protection locked="false"/>
    </xf>
    <xf numFmtId="176" fontId="4" fillId="0" borderId="1" xfId="0" applyNumberFormat="true" applyFont="true" applyBorder="true" applyAlignment="true" applyProtection="true">
      <alignment horizontal="right" vertical="center"/>
      <protection locked="false"/>
    </xf>
    <xf numFmtId="0" fontId="4" fillId="0" borderId="1" xfId="0" applyNumberFormat="true" applyFont="true" applyBorder="true" applyAlignment="true" applyProtection="true">
      <alignment horizontal="left" vertical="center" wrapText="true"/>
      <protection locked="false"/>
    </xf>
    <xf numFmtId="0" fontId="7" fillId="0" borderId="1" xfId="0" applyFont="true" applyBorder="true" applyAlignment="true" applyProtection="true">
      <alignment horizontal="center" vertical="center"/>
      <protection locked="false"/>
    </xf>
    <xf numFmtId="0" fontId="7" fillId="0" borderId="1" xfId="0" applyFont="true" applyBorder="true" applyAlignment="true" applyProtection="true">
      <alignment horizontal="left" vertical="center"/>
      <protection locked="false"/>
    </xf>
    <xf numFmtId="0" fontId="8" fillId="0" borderId="1" xfId="0" applyFont="true" applyBorder="true" applyAlignment="true" applyProtection="true">
      <alignment horizontal="center" vertical="center"/>
      <protection locked="false"/>
    </xf>
    <xf numFmtId="0" fontId="4" fillId="2" borderId="3" xfId="0" applyNumberFormat="true" applyFont="true" applyFill="true" applyBorder="true" applyAlignment="true" applyProtection="true">
      <alignment horizontal="center" vertical="center" wrapText="true"/>
      <protection locked="false"/>
    </xf>
    <xf numFmtId="177" fontId="4" fillId="0" borderId="1" xfId="0" applyNumberFormat="true" applyFont="true" applyBorder="true" applyAlignment="true" applyProtection="true">
      <alignment horizontal="right" vertical="center"/>
      <protection locked="false"/>
    </xf>
    <xf numFmtId="176" fontId="8" fillId="0" borderId="1" xfId="0" applyNumberFormat="true" applyFont="true" applyBorder="true" applyAlignment="true" applyProtection="true">
      <alignment horizontal="right" vertical="center"/>
      <protection locked="false"/>
    </xf>
    <xf numFmtId="0" fontId="8" fillId="0" borderId="0" xfId="0" applyNumberFormat="true" applyFont="true" applyAlignment="true" applyProtection="true">
      <alignment horizontal="left" vertical="center"/>
      <protection locked="false"/>
    </xf>
    <xf numFmtId="176" fontId="5" fillId="0" borderId="1" xfId="0" applyNumberFormat="true" applyFont="true" applyBorder="true" applyAlignment="true" applyProtection="true">
      <alignment horizontal="right" vertical="center" wrapText="true"/>
      <protection locked="false"/>
    </xf>
    <xf numFmtId="0" fontId="7" fillId="0" borderId="0" xfId="0" applyNumberFormat="true" applyFont="true" applyAlignment="true" applyProtection="true">
      <alignment horizontal="left" vertical="center"/>
      <protection locked="false"/>
    </xf>
    <xf numFmtId="0" fontId="4" fillId="0" borderId="0" xfId="0" applyFont="true" applyAlignment="true" applyProtection="true">
      <alignment horizontal="left" vertical="center"/>
      <protection locked="false"/>
    </xf>
    <xf numFmtId="0" fontId="4" fillId="0" borderId="1" xfId="0" applyFont="true" applyBorder="true" applyAlignment="true" applyProtection="true">
      <alignment horizontal="left" vertical="center"/>
      <protection locked="false"/>
    </xf>
    <xf numFmtId="177" fontId="4" fillId="0" borderId="1" xfId="0" applyNumberFormat="true" applyFont="true" applyBorder="true" applyAlignment="true" applyProtection="true">
      <alignment horizontal="right" vertical="center" wrapText="true"/>
      <protection locked="false"/>
    </xf>
    <xf numFmtId="0" fontId="4" fillId="0" borderId="1" xfId="0" applyNumberFormat="true" applyFont="true" applyBorder="true" applyAlignment="true" applyProtection="true">
      <alignment horizontal="center" vertical="center" wrapText="true"/>
      <protection locked="false"/>
    </xf>
    <xf numFmtId="0" fontId="4" fillId="0" borderId="1" xfId="0" applyFont="true" applyBorder="true" applyAlignment="true" applyProtection="true">
      <alignment horizontal="left" vertical="center" wrapText="true"/>
      <protection locked="false"/>
    </xf>
    <xf numFmtId="0" fontId="9" fillId="4" borderId="0" xfId="0" applyNumberFormat="true" applyFont="true" applyFill="true" applyBorder="true" applyAlignment="true" applyProtection="true">
      <alignment horizontal="left" vertical="center"/>
      <protection locked="false"/>
    </xf>
    <xf numFmtId="0" fontId="9" fillId="4" borderId="0" xfId="0" applyNumberFormat="true" applyFont="true" applyFill="true" applyBorder="true" applyAlignment="true" applyProtection="true">
      <alignment horizontal="left" vertical="center" wrapText="true"/>
      <protection locked="false"/>
    </xf>
    <xf numFmtId="0" fontId="3" fillId="0" borderId="0" xfId="0" applyNumberFormat="true" applyFont="true" applyAlignment="true" applyProtection="true">
      <alignment horizontal="center" vertical="top"/>
      <protection locked="false"/>
    </xf>
    <xf numFmtId="0" fontId="2" fillId="0" borderId="0" xfId="0" applyFont="true" applyFill="true" applyBorder="true" applyAlignment="true" applyProtection="true">
      <alignment horizontal="left" vertical="center" wrapText="true"/>
      <protection locked="false"/>
    </xf>
    <xf numFmtId="0" fontId="10" fillId="0" borderId="0" xfId="0" applyFont="true" applyFill="true" applyAlignment="true" applyProtection="true">
      <protection locked="false"/>
    </xf>
    <xf numFmtId="0" fontId="11"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center" vertical="center"/>
      <protection locked="false"/>
    </xf>
    <xf numFmtId="0" fontId="13" fillId="0" borderId="0" xfId="1" applyFont="true" applyProtection="true">
      <alignment vertical="center"/>
      <protection locked="false"/>
    </xf>
    <xf numFmtId="0" fontId="14" fillId="0" borderId="0" xfId="1" applyFont="true" applyAlignment="true" applyProtection="true">
      <alignment horizontal="left" vertical="center"/>
      <protection locked="false"/>
    </xf>
    <xf numFmtId="0" fontId="14" fillId="0" borderId="0" xfId="1" applyFont="true" applyFill="true" applyAlignment="true" applyProtection="true">
      <alignment horizontal="left" vertical="center"/>
      <protection locked="false"/>
    </xf>
    <xf numFmtId="0" fontId="15" fillId="0" borderId="0" xfId="0" applyNumberFormat="true" applyFont="true" applyAlignment="true" applyProtection="true">
      <alignment horizontal="right" vertical="center"/>
      <protection locked="false"/>
    </xf>
    <xf numFmtId="0" fontId="1" fillId="0" borderId="0" xfId="0"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49" fontId="17" fillId="0" borderId="0" xfId="1"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left" vertical="center"/>
      <protection locked="false"/>
    </xf>
    <xf numFmtId="0" fontId="18" fillId="0" borderId="0" xfId="0" applyNumberFormat="true" applyFont="true" applyAlignment="true" applyProtection="true">
      <alignment horizontal="center" vertical="center" wrapText="true"/>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xf numFmtId="0" fontId="22"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workbookViewId="0">
      <selection activeCell="A21" sqref="$A20:$XFD21"/>
    </sheetView>
  </sheetViews>
  <sheetFormatPr defaultColWidth="9" defaultRowHeight="12.75"/>
  <cols>
    <col min="1" max="12" width="9.42857142857143" customWidth="true"/>
    <col min="13" max="13" width="10.8571428571429" customWidth="true"/>
  </cols>
  <sheetData>
    <row r="1" ht="18.75" customHeight="true" spans="1:13">
      <c r="A1" s="46"/>
      <c r="B1" s="46"/>
      <c r="C1" s="46"/>
      <c r="D1" s="46"/>
      <c r="E1" s="46"/>
      <c r="F1" s="46"/>
      <c r="G1" s="46"/>
      <c r="H1" s="46"/>
      <c r="I1" s="46"/>
      <c r="J1" s="46"/>
      <c r="K1" s="46"/>
      <c r="L1" s="46"/>
      <c r="M1" s="46"/>
    </row>
    <row r="2" ht="18.75" customHeight="true" spans="1:13">
      <c r="A2" s="46"/>
      <c r="B2" s="46"/>
      <c r="C2" s="46"/>
      <c r="D2" s="46"/>
      <c r="E2" s="46"/>
      <c r="F2" s="46"/>
      <c r="G2" s="46"/>
      <c r="H2" s="46"/>
      <c r="I2" s="46"/>
      <c r="J2" s="46"/>
      <c r="K2" s="46"/>
      <c r="L2" s="46"/>
      <c r="M2" s="46"/>
    </row>
    <row r="3" ht="21.75" customHeight="true" spans="1:13">
      <c r="A3" s="47"/>
      <c r="B3" s="5"/>
      <c r="C3" s="5"/>
      <c r="D3" s="5"/>
      <c r="E3" s="5"/>
      <c r="F3" s="52"/>
      <c r="G3" s="5"/>
      <c r="H3" s="5"/>
      <c r="I3" s="5"/>
      <c r="J3" s="5"/>
      <c r="K3" s="5"/>
      <c r="L3" s="5"/>
      <c r="M3" s="55"/>
    </row>
    <row r="4" ht="21.75" customHeight="true" spans="1:13">
      <c r="A4" s="48"/>
      <c r="B4" s="48"/>
      <c r="C4" s="48"/>
      <c r="D4" s="48"/>
      <c r="E4" s="48"/>
      <c r="F4" s="48"/>
      <c r="G4" s="48"/>
      <c r="H4" s="48"/>
      <c r="I4" s="48"/>
      <c r="J4" s="48"/>
      <c r="K4" s="48"/>
      <c r="L4" s="48"/>
      <c r="M4" s="48"/>
    </row>
    <row r="5" ht="46.5" customHeight="true" spans="1:13">
      <c r="A5" s="49" t="s">
        <v>0</v>
      </c>
      <c r="B5" s="49"/>
      <c r="C5" s="49"/>
      <c r="D5" s="49"/>
      <c r="E5" s="49"/>
      <c r="F5" s="49"/>
      <c r="G5" s="49"/>
      <c r="H5" s="49"/>
      <c r="I5" s="49"/>
      <c r="J5" s="49"/>
      <c r="K5" s="49"/>
      <c r="L5" s="49"/>
      <c r="M5" s="49"/>
    </row>
    <row r="6" ht="15.75" customHeight="true" spans="1:13">
      <c r="A6" s="5"/>
      <c r="B6" s="5"/>
      <c r="C6" s="5"/>
      <c r="D6" s="5"/>
      <c r="E6" s="5"/>
      <c r="F6" s="53"/>
      <c r="G6" s="5"/>
      <c r="H6" s="5"/>
      <c r="I6" s="5"/>
      <c r="J6" s="5"/>
      <c r="K6" s="5"/>
      <c r="L6" s="5"/>
      <c r="M6" s="5"/>
    </row>
    <row r="7" ht="15.75" customHeight="true" spans="1:13">
      <c r="A7" s="50"/>
      <c r="B7" s="50"/>
      <c r="C7" s="50"/>
      <c r="D7" s="50"/>
      <c r="E7" s="50"/>
      <c r="F7" s="50"/>
      <c r="G7" s="50"/>
      <c r="H7" s="50"/>
      <c r="I7" s="50"/>
      <c r="J7" s="50"/>
      <c r="K7" s="50"/>
      <c r="L7" s="50"/>
      <c r="M7" s="50"/>
    </row>
    <row r="8" ht="15.75" customHeight="true" spans="1:13">
      <c r="A8" s="5"/>
      <c r="B8" s="5"/>
      <c r="C8" s="5"/>
      <c r="D8" s="5"/>
      <c r="E8" s="5"/>
      <c r="F8" s="53"/>
      <c r="G8" s="5"/>
      <c r="H8" s="5"/>
      <c r="I8" s="5"/>
      <c r="J8" s="5"/>
      <c r="K8" s="5"/>
      <c r="L8" s="5"/>
      <c r="M8" s="5"/>
    </row>
    <row r="9" ht="15.75" customHeight="true" spans="1:13">
      <c r="A9" s="5"/>
      <c r="B9" s="5"/>
      <c r="C9" s="5"/>
      <c r="D9" s="5"/>
      <c r="E9" s="5"/>
      <c r="F9" s="53"/>
      <c r="G9" s="5"/>
      <c r="H9" s="5"/>
      <c r="I9" s="5"/>
      <c r="J9" s="5"/>
      <c r="K9" s="5"/>
      <c r="L9" s="5"/>
      <c r="M9" s="5"/>
    </row>
    <row r="10" ht="15.75" customHeight="true" spans="1:13">
      <c r="A10" s="5"/>
      <c r="B10" s="5"/>
      <c r="C10" s="5"/>
      <c r="D10" s="5"/>
      <c r="E10" s="5"/>
      <c r="F10" s="53"/>
      <c r="G10" s="5"/>
      <c r="H10" s="5"/>
      <c r="I10" s="5"/>
      <c r="J10" s="5"/>
      <c r="K10" s="5"/>
      <c r="L10" s="5"/>
      <c r="M10" s="5"/>
    </row>
    <row r="11" ht="22.5" customHeight="true" spans="1:13">
      <c r="A11" s="51" t="s">
        <v>1</v>
      </c>
      <c r="B11" s="51"/>
      <c r="C11" s="51"/>
      <c r="D11" s="51"/>
      <c r="E11" s="51"/>
      <c r="F11" s="51"/>
      <c r="G11" s="51"/>
      <c r="H11" s="51"/>
      <c r="I11" s="51"/>
      <c r="J11" s="51"/>
      <c r="K11" s="51"/>
      <c r="L11" s="51"/>
      <c r="M11" s="51"/>
    </row>
    <row r="12" ht="22.5" customHeight="true" spans="1:13">
      <c r="A12" s="50"/>
      <c r="B12" s="50"/>
      <c r="C12" s="50"/>
      <c r="D12" s="50"/>
      <c r="E12" s="50"/>
      <c r="F12" s="50"/>
      <c r="G12" s="54"/>
      <c r="H12" s="50"/>
      <c r="I12" s="50"/>
      <c r="J12" s="50"/>
      <c r="K12" s="50"/>
      <c r="L12" s="50"/>
      <c r="M12" s="50"/>
    </row>
    <row r="13" ht="18.75" customHeight="true" spans="1:13">
      <c r="A13" s="5"/>
      <c r="B13" s="5"/>
      <c r="C13" s="5"/>
      <c r="D13" s="5"/>
      <c r="E13" s="5"/>
      <c r="F13" s="5"/>
      <c r="G13" s="5"/>
      <c r="H13" s="5"/>
      <c r="I13" s="5"/>
      <c r="J13" s="5"/>
      <c r="K13" s="5"/>
      <c r="L13" s="5"/>
      <c r="M13" s="5"/>
    </row>
    <row r="14" ht="18.75" customHeight="true" spans="1:13">
      <c r="A14" s="5"/>
      <c r="B14" s="5"/>
      <c r="C14" s="5"/>
      <c r="D14" s="5"/>
      <c r="E14" s="5"/>
      <c r="F14" s="5"/>
      <c r="G14" s="5"/>
      <c r="H14" s="5"/>
      <c r="I14" s="5"/>
      <c r="J14" s="5"/>
      <c r="K14" s="5"/>
      <c r="L14" s="5"/>
      <c r="M14" s="5"/>
    </row>
    <row r="15" ht="18.75" customHeight="true" spans="1:13">
      <c r="A15" s="5"/>
      <c r="B15" s="5"/>
      <c r="C15" s="5"/>
      <c r="D15" s="5"/>
      <c r="E15" s="5"/>
      <c r="F15" s="5"/>
      <c r="G15" s="5"/>
      <c r="H15" s="5"/>
      <c r="I15" s="5"/>
      <c r="J15" s="5"/>
      <c r="K15" s="5"/>
      <c r="L15" s="5"/>
      <c r="M15" s="5"/>
    </row>
    <row r="16" ht="18.75" customHeight="true" spans="1:13">
      <c r="A16" s="5"/>
      <c r="B16" s="5"/>
      <c r="C16" s="5"/>
      <c r="D16" s="5"/>
      <c r="E16" s="5"/>
      <c r="F16" s="5"/>
      <c r="G16" s="5"/>
      <c r="H16" s="5"/>
      <c r="I16" s="5"/>
      <c r="J16" s="5"/>
      <c r="K16" s="5"/>
      <c r="L16" s="5"/>
      <c r="M16" s="5"/>
    </row>
    <row r="17" ht="18.75" customHeight="true" spans="1:13">
      <c r="A17" s="5"/>
      <c r="B17" s="5"/>
      <c r="C17" s="5"/>
      <c r="D17" s="5"/>
      <c r="E17" s="5"/>
      <c r="F17" s="5"/>
      <c r="G17" s="5"/>
      <c r="H17" s="5"/>
      <c r="I17" s="5"/>
      <c r="J17" s="5"/>
      <c r="K17" s="5"/>
      <c r="L17" s="5"/>
      <c r="M17" s="5"/>
    </row>
    <row r="18" ht="18.75" customHeight="true" spans="1:13">
      <c r="A18" s="5"/>
      <c r="B18" s="5"/>
      <c r="C18" s="5"/>
      <c r="D18" s="5"/>
      <c r="E18" s="5"/>
      <c r="F18" s="5"/>
      <c r="G18" s="5"/>
      <c r="H18" s="5"/>
      <c r="I18" s="5"/>
      <c r="J18" s="5"/>
      <c r="K18" s="5"/>
      <c r="L18" s="5"/>
      <c r="M18" s="5"/>
    </row>
    <row r="19" ht="18.75" customHeight="true" spans="1:13">
      <c r="A19" s="5"/>
      <c r="B19" s="5"/>
      <c r="C19" s="5"/>
      <c r="D19" s="5"/>
      <c r="E19" s="5"/>
      <c r="F19" s="5"/>
      <c r="G19" s="5"/>
      <c r="H19" s="5"/>
      <c r="I19" s="5"/>
      <c r="J19" s="5"/>
      <c r="K19" s="5"/>
      <c r="L19" s="5"/>
      <c r="M19" s="5"/>
    </row>
  </sheetData>
  <mergeCells count="4">
    <mergeCell ref="A1:M1"/>
    <mergeCell ref="A2:M2"/>
    <mergeCell ref="A5:M5"/>
    <mergeCell ref="A11:M1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4" workbookViewId="0">
      <selection activeCell="A24" sqref="$A24:$XFD86"/>
    </sheetView>
  </sheetViews>
  <sheetFormatPr defaultColWidth="9" defaultRowHeight="12.75" outlineLevelCol="6"/>
  <cols>
    <col min="1" max="1" width="19.7142857142857" customWidth="true"/>
    <col min="2" max="2" width="17.2857142857143" customWidth="true"/>
    <col min="3" max="3" width="30.4285714285714" customWidth="true"/>
    <col min="4" max="5" width="18.5714285714286" customWidth="true"/>
    <col min="6" max="6" width="16.1428571428571" customWidth="true"/>
    <col min="7" max="7" width="18.4285714285714" customWidth="true"/>
  </cols>
  <sheetData>
    <row r="1" ht="18" customHeight="true" spans="1:7">
      <c r="A1" s="30"/>
      <c r="B1" s="30"/>
      <c r="C1" s="30"/>
      <c r="D1" s="30"/>
      <c r="E1" s="30"/>
      <c r="F1" s="30"/>
      <c r="G1" s="11" t="s">
        <v>299</v>
      </c>
    </row>
    <row r="2" ht="22.5" customHeight="true" spans="1:7">
      <c r="A2" s="3" t="s">
        <v>300</v>
      </c>
      <c r="B2" s="3"/>
      <c r="C2" s="3"/>
      <c r="D2" s="3"/>
      <c r="E2" s="3"/>
      <c r="F2" s="3"/>
      <c r="G2" s="3"/>
    </row>
    <row r="3" ht="7.5" customHeight="true" spans="1:7">
      <c r="A3" s="5"/>
      <c r="B3" s="5"/>
      <c r="C3" s="5"/>
      <c r="D3" s="5"/>
      <c r="E3" s="5"/>
      <c r="F3" s="5"/>
      <c r="G3" s="5"/>
    </row>
    <row r="4" ht="22.5" customHeight="true" spans="1:7">
      <c r="A4" s="5" t="s">
        <v>65</v>
      </c>
      <c r="B4" s="5"/>
      <c r="C4" s="5"/>
      <c r="D4" s="5"/>
      <c r="E4" s="5"/>
      <c r="F4" s="5"/>
      <c r="G4" s="11" t="s">
        <v>66</v>
      </c>
    </row>
    <row r="5" ht="7.5" customHeight="true" spans="1:7">
      <c r="A5" s="31"/>
      <c r="B5" s="31"/>
      <c r="C5" s="31"/>
      <c r="D5" s="31"/>
      <c r="E5" s="31"/>
      <c r="F5" s="31"/>
      <c r="G5" s="31"/>
    </row>
    <row r="6" ht="15.75" spans="1:7">
      <c r="A6" s="12" t="s">
        <v>99</v>
      </c>
      <c r="B6" s="12"/>
      <c r="C6" s="12" t="s">
        <v>301</v>
      </c>
      <c r="D6" s="12"/>
      <c r="E6" s="12"/>
      <c r="F6" s="12"/>
      <c r="G6" s="12"/>
    </row>
    <row r="7" ht="15.75" spans="1:7">
      <c r="A7" s="6" t="s">
        <v>69</v>
      </c>
      <c r="B7" s="6" t="s">
        <v>70</v>
      </c>
      <c r="C7" s="6" t="s">
        <v>69</v>
      </c>
      <c r="D7" s="6" t="s">
        <v>98</v>
      </c>
      <c r="E7" s="6" t="s">
        <v>302</v>
      </c>
      <c r="F7" s="12" t="s">
        <v>303</v>
      </c>
      <c r="G7" s="12" t="s">
        <v>304</v>
      </c>
    </row>
    <row r="8" customHeight="true" spans="1:7">
      <c r="A8" s="32"/>
      <c r="B8" s="26">
        <f>SUM(B10:B22)</f>
        <v>470804310.05</v>
      </c>
      <c r="C8" s="32"/>
      <c r="D8" s="26">
        <f>SUM(E8,F8,G8)</f>
        <v>470804310.05</v>
      </c>
      <c r="E8" s="26">
        <f>SUM(E10:E22)</f>
        <v>445168658.05</v>
      </c>
      <c r="F8" s="26">
        <f>SUM(F10:F22)</f>
        <v>25635652</v>
      </c>
      <c r="G8" s="26">
        <f>SUM(G10:G22)</f>
        <v>0</v>
      </c>
    </row>
    <row r="9" customHeight="true" spans="1:7">
      <c r="A9" s="21" t="s">
        <v>107</v>
      </c>
      <c r="B9" s="33" t="s">
        <v>107</v>
      </c>
      <c r="C9" s="21" t="s">
        <v>107</v>
      </c>
      <c r="D9" s="33"/>
      <c r="E9" s="33" t="s">
        <v>107</v>
      </c>
      <c r="F9" s="33" t="s">
        <v>107</v>
      </c>
      <c r="G9" s="33" t="s">
        <v>107</v>
      </c>
    </row>
    <row r="10" ht="30.75" customHeight="true" spans="1:7">
      <c r="A10" s="21" t="s">
        <v>305</v>
      </c>
      <c r="B10" s="18">
        <v>445168658.05</v>
      </c>
      <c r="C10" s="21" t="s">
        <v>72</v>
      </c>
      <c r="D10" s="18">
        <f t="shared" ref="D10:D22" si="0">SUM(E10,F10,G10)</f>
        <v>37741659.16</v>
      </c>
      <c r="E10" s="18">
        <v>37741659.16</v>
      </c>
      <c r="F10" s="18">
        <v>0</v>
      </c>
      <c r="G10" s="18">
        <v>0</v>
      </c>
    </row>
    <row r="11" ht="30.75" customHeight="true" spans="1:7">
      <c r="A11" s="21" t="s">
        <v>306</v>
      </c>
      <c r="B11" s="18">
        <v>25635652</v>
      </c>
      <c r="C11" s="21" t="s">
        <v>74</v>
      </c>
      <c r="D11" s="18">
        <f t="shared" si="0"/>
        <v>322000</v>
      </c>
      <c r="E11" s="18">
        <v>322000</v>
      </c>
      <c r="F11" s="18">
        <v>0</v>
      </c>
      <c r="G11" s="18">
        <v>0</v>
      </c>
    </row>
    <row r="12" ht="30.75" customHeight="true" spans="1:7">
      <c r="A12" s="21" t="s">
        <v>307</v>
      </c>
      <c r="B12" s="18"/>
      <c r="C12" s="21" t="s">
        <v>76</v>
      </c>
      <c r="D12" s="18">
        <f t="shared" si="0"/>
        <v>4132500</v>
      </c>
      <c r="E12" s="18">
        <v>4132500</v>
      </c>
      <c r="F12" s="18">
        <v>0</v>
      </c>
      <c r="G12" s="18">
        <v>0</v>
      </c>
    </row>
    <row r="13" ht="30.75" customHeight="true" spans="1:7">
      <c r="A13" s="21"/>
      <c r="B13" s="18"/>
      <c r="C13" s="21" t="s">
        <v>78</v>
      </c>
      <c r="D13" s="18">
        <f t="shared" si="0"/>
        <v>3448202</v>
      </c>
      <c r="E13" s="18">
        <v>3448202</v>
      </c>
      <c r="F13" s="18">
        <v>0</v>
      </c>
      <c r="G13" s="18">
        <v>0</v>
      </c>
    </row>
    <row r="14" ht="30.75" customHeight="true" spans="1:7">
      <c r="A14" s="21"/>
      <c r="B14" s="18"/>
      <c r="C14" s="21" t="s">
        <v>80</v>
      </c>
      <c r="D14" s="18">
        <f t="shared" si="0"/>
        <v>154859939.34</v>
      </c>
      <c r="E14" s="18">
        <v>154859939.34</v>
      </c>
      <c r="F14" s="18">
        <v>0</v>
      </c>
      <c r="G14" s="18">
        <v>0</v>
      </c>
    </row>
    <row r="15" ht="30.75" customHeight="true" spans="1:7">
      <c r="A15" s="21"/>
      <c r="B15" s="18"/>
      <c r="C15" s="21" t="s">
        <v>82</v>
      </c>
      <c r="D15" s="18">
        <f t="shared" si="0"/>
        <v>10645923.05</v>
      </c>
      <c r="E15" s="18">
        <v>10645923.05</v>
      </c>
      <c r="F15" s="18">
        <v>0</v>
      </c>
      <c r="G15" s="18">
        <v>0</v>
      </c>
    </row>
    <row r="16" ht="30.75" customHeight="true" spans="1:7">
      <c r="A16" s="21"/>
      <c r="B16" s="18"/>
      <c r="C16" s="21" t="s">
        <v>84</v>
      </c>
      <c r="D16" s="18">
        <f t="shared" si="0"/>
        <v>23683447.93</v>
      </c>
      <c r="E16" s="18">
        <v>23683447.93</v>
      </c>
      <c r="F16" s="18">
        <v>0</v>
      </c>
      <c r="G16" s="18">
        <v>0</v>
      </c>
    </row>
    <row r="17" ht="30.75" customHeight="true" spans="1:7">
      <c r="A17" s="21"/>
      <c r="B17" s="18"/>
      <c r="C17" s="21" t="s">
        <v>85</v>
      </c>
      <c r="D17" s="18">
        <f t="shared" si="0"/>
        <v>66864032</v>
      </c>
      <c r="E17" s="18">
        <v>45561980</v>
      </c>
      <c r="F17" s="18">
        <v>21302052</v>
      </c>
      <c r="G17" s="18">
        <v>0</v>
      </c>
    </row>
    <row r="18" ht="30.75" customHeight="true" spans="1:7">
      <c r="A18" s="21"/>
      <c r="B18" s="18"/>
      <c r="C18" s="21" t="s">
        <v>86</v>
      </c>
      <c r="D18" s="18">
        <f t="shared" si="0"/>
        <v>132817406.57</v>
      </c>
      <c r="E18" s="18">
        <v>132813806.57</v>
      </c>
      <c r="F18" s="18">
        <v>3600</v>
      </c>
      <c r="G18" s="18">
        <v>0</v>
      </c>
    </row>
    <row r="19" ht="30.75" customHeight="true" spans="1:7">
      <c r="A19" s="21"/>
      <c r="B19" s="18"/>
      <c r="C19" s="21" t="s">
        <v>87</v>
      </c>
      <c r="D19" s="18">
        <f t="shared" si="0"/>
        <v>24000000</v>
      </c>
      <c r="E19" s="18">
        <v>24000000</v>
      </c>
      <c r="F19" s="18">
        <v>0</v>
      </c>
      <c r="G19" s="18">
        <v>0</v>
      </c>
    </row>
    <row r="20" ht="30.75" customHeight="true" spans="1:7">
      <c r="A20" s="21"/>
      <c r="B20" s="18"/>
      <c r="C20" s="21" t="s">
        <v>88</v>
      </c>
      <c r="D20" s="18">
        <f t="shared" si="0"/>
        <v>6459200</v>
      </c>
      <c r="E20" s="18">
        <v>6459200</v>
      </c>
      <c r="F20" s="18">
        <v>0</v>
      </c>
      <c r="G20" s="18">
        <v>0</v>
      </c>
    </row>
    <row r="21" ht="30.75" customHeight="true" spans="1:7">
      <c r="A21" s="21"/>
      <c r="B21" s="18"/>
      <c r="C21" s="21" t="s">
        <v>89</v>
      </c>
      <c r="D21" s="18">
        <f t="shared" si="0"/>
        <v>1500000</v>
      </c>
      <c r="E21" s="18">
        <v>1500000</v>
      </c>
      <c r="F21" s="18">
        <v>0</v>
      </c>
      <c r="G21" s="18">
        <v>0</v>
      </c>
    </row>
    <row r="22" ht="30.75" customHeight="true" spans="1:7">
      <c r="A22" s="21"/>
      <c r="B22" s="18"/>
      <c r="C22" s="21" t="s">
        <v>90</v>
      </c>
      <c r="D22" s="18">
        <f t="shared" si="0"/>
        <v>4330000</v>
      </c>
      <c r="E22" s="18">
        <v>0</v>
      </c>
      <c r="F22" s="18">
        <v>4330000</v>
      </c>
      <c r="G22" s="18">
        <v>0</v>
      </c>
    </row>
    <row r="23" ht="15.75" spans="1:7">
      <c r="A23" s="34" t="s">
        <v>91</v>
      </c>
      <c r="B23" s="18">
        <f>B8</f>
        <v>470804310.05</v>
      </c>
      <c r="C23" s="34" t="s">
        <v>92</v>
      </c>
      <c r="D23" s="18">
        <f>D8</f>
        <v>470804310.05</v>
      </c>
      <c r="E23" s="18">
        <f>E8</f>
        <v>445168658.05</v>
      </c>
      <c r="F23" s="18">
        <f>F8</f>
        <v>25635652</v>
      </c>
      <c r="G23" s="18">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workbookViewId="0">
      <selection activeCell="A2" sqref="A2:F2"/>
    </sheetView>
  </sheetViews>
  <sheetFormatPr defaultColWidth="9" defaultRowHeight="12.75" outlineLevelCol="5"/>
  <cols>
    <col min="1" max="1" width="7.71428571428571" customWidth="true"/>
    <col min="2" max="2" width="45.1428571428571" customWidth="true"/>
    <col min="3" max="3" width="22.8571428571429" customWidth="true"/>
    <col min="4" max="4" width="20.7142857142857" customWidth="true"/>
    <col min="5" max="5" width="21" customWidth="true"/>
    <col min="6" max="6" width="25.7142857142857" customWidth="true"/>
    <col min="7" max="7" width="9.28571428571429" hidden="true" customWidth="true"/>
  </cols>
  <sheetData>
    <row r="1" ht="18" customHeight="true" spans="1:6">
      <c r="A1" s="5"/>
      <c r="B1" s="5"/>
      <c r="C1" s="11"/>
      <c r="D1" s="11"/>
      <c r="E1" s="11"/>
      <c r="F1" s="11" t="s">
        <v>308</v>
      </c>
    </row>
    <row r="2" ht="22.5" customHeight="true" spans="1:6">
      <c r="A2" s="3" t="s">
        <v>309</v>
      </c>
      <c r="B2" s="3"/>
      <c r="C2" s="3"/>
      <c r="D2" s="3"/>
      <c r="E2" s="3"/>
      <c r="F2" s="3"/>
    </row>
    <row r="3" ht="7.5" customHeight="true" spans="1:6">
      <c r="A3" s="5"/>
      <c r="B3" s="5"/>
      <c r="C3" s="11"/>
      <c r="D3" s="11"/>
      <c r="E3" s="11"/>
      <c r="F3" s="5"/>
    </row>
    <row r="4" ht="22.5" customHeight="true" spans="1:6">
      <c r="A4" s="5" t="s">
        <v>65</v>
      </c>
      <c r="B4" s="5"/>
      <c r="C4" s="5"/>
      <c r="D4" s="5"/>
      <c r="E4" s="11"/>
      <c r="F4" s="11" t="s">
        <v>66</v>
      </c>
    </row>
    <row r="6" ht="24" customHeight="true" spans="1:6">
      <c r="A6" s="12" t="s">
        <v>310</v>
      </c>
      <c r="B6" s="12" t="s">
        <v>311</v>
      </c>
      <c r="C6" s="12" t="s">
        <v>301</v>
      </c>
      <c r="D6" s="12"/>
      <c r="E6" s="12"/>
      <c r="F6" s="12"/>
    </row>
    <row r="7" ht="24" customHeight="true" spans="1:6">
      <c r="A7" s="12"/>
      <c r="B7" s="12"/>
      <c r="C7" s="12" t="s">
        <v>98</v>
      </c>
      <c r="D7" s="6" t="s">
        <v>297</v>
      </c>
      <c r="E7" s="6"/>
      <c r="F7" s="12" t="s">
        <v>298</v>
      </c>
    </row>
    <row r="8" ht="24" customHeight="true" spans="1:6">
      <c r="A8" s="12"/>
      <c r="B8" s="12"/>
      <c r="C8" s="12"/>
      <c r="D8" s="6" t="s">
        <v>312</v>
      </c>
      <c r="E8" s="6" t="s">
        <v>313</v>
      </c>
      <c r="F8" s="12"/>
    </row>
    <row r="9" ht="24" customHeight="true" spans="1:6">
      <c r="A9" s="16">
        <f>9-8</f>
        <v>1</v>
      </c>
      <c r="B9" s="21" t="s">
        <v>314</v>
      </c>
      <c r="C9" s="20">
        <f t="shared" ref="C9:C20" si="0">SUM(D9,E9,F9)</f>
        <v>334901478.06</v>
      </c>
      <c r="D9" s="20">
        <v>24451700</v>
      </c>
      <c r="E9" s="20">
        <v>4228500</v>
      </c>
      <c r="F9" s="20">
        <v>306221278.06</v>
      </c>
    </row>
    <row r="10" ht="24" customHeight="true" spans="1:6">
      <c r="A10" s="16">
        <f>10-8</f>
        <v>2</v>
      </c>
      <c r="B10" s="21" t="s">
        <v>315</v>
      </c>
      <c r="C10" s="20">
        <f t="shared" si="0"/>
        <v>3083720</v>
      </c>
      <c r="D10" s="20">
        <v>2118300</v>
      </c>
      <c r="E10" s="20">
        <v>80420</v>
      </c>
      <c r="F10" s="20">
        <v>885000</v>
      </c>
    </row>
    <row r="11" ht="24" customHeight="true" spans="1:6">
      <c r="A11" s="16">
        <f>11-8</f>
        <v>3</v>
      </c>
      <c r="B11" s="21" t="s">
        <v>316</v>
      </c>
      <c r="C11" s="20">
        <f t="shared" si="0"/>
        <v>6811717.28</v>
      </c>
      <c r="D11" s="20">
        <v>4771200</v>
      </c>
      <c r="E11" s="20">
        <v>153040</v>
      </c>
      <c r="F11" s="20">
        <v>1887477.28</v>
      </c>
    </row>
    <row r="12" ht="24" customHeight="true" spans="1:6">
      <c r="A12" s="16">
        <f>12-8</f>
        <v>4</v>
      </c>
      <c r="B12" s="21" t="s">
        <v>317</v>
      </c>
      <c r="C12" s="20">
        <f t="shared" si="0"/>
        <v>49784156.98</v>
      </c>
      <c r="D12" s="20">
        <v>2838900</v>
      </c>
      <c r="E12" s="20">
        <v>115230</v>
      </c>
      <c r="F12" s="20">
        <v>46830026.98</v>
      </c>
    </row>
    <row r="13" ht="24" customHeight="true" spans="1:6">
      <c r="A13" s="16">
        <f>13-8</f>
        <v>5</v>
      </c>
      <c r="B13" s="21" t="s">
        <v>318</v>
      </c>
      <c r="C13" s="20">
        <f t="shared" si="0"/>
        <v>35089777.73</v>
      </c>
      <c r="D13" s="20">
        <v>5003100</v>
      </c>
      <c r="E13" s="20">
        <v>198494</v>
      </c>
      <c r="F13" s="20">
        <v>29888183.73</v>
      </c>
    </row>
    <row r="14" ht="24" customHeight="true" spans="1:6">
      <c r="A14" s="16">
        <f>14-8</f>
        <v>6</v>
      </c>
      <c r="B14" s="21" t="s">
        <v>319</v>
      </c>
      <c r="C14" s="20">
        <f t="shared" si="0"/>
        <v>3343100</v>
      </c>
      <c r="D14" s="20">
        <v>2287600</v>
      </c>
      <c r="E14" s="20">
        <v>190500</v>
      </c>
      <c r="F14" s="20">
        <v>865000</v>
      </c>
    </row>
    <row r="15" ht="24" customHeight="true" spans="1:6">
      <c r="A15" s="16">
        <f>15-8</f>
        <v>7</v>
      </c>
      <c r="B15" s="21" t="s">
        <v>320</v>
      </c>
      <c r="C15" s="20">
        <f t="shared" si="0"/>
        <v>6699300</v>
      </c>
      <c r="D15" s="20">
        <v>5410400</v>
      </c>
      <c r="E15" s="20">
        <v>230200</v>
      </c>
      <c r="F15" s="20">
        <v>1058700</v>
      </c>
    </row>
    <row r="16" ht="24" customHeight="true" spans="1:6">
      <c r="A16" s="16">
        <f>16-8</f>
        <v>8</v>
      </c>
      <c r="B16" s="21" t="s">
        <v>321</v>
      </c>
      <c r="C16" s="20">
        <f t="shared" si="0"/>
        <v>8635854</v>
      </c>
      <c r="D16" s="20">
        <v>3189980</v>
      </c>
      <c r="E16" s="20">
        <v>130060</v>
      </c>
      <c r="F16" s="20">
        <v>5315814</v>
      </c>
    </row>
    <row r="17" ht="24" customHeight="true" spans="1:6">
      <c r="A17" s="16">
        <f>17-8</f>
        <v>9</v>
      </c>
      <c r="B17" s="21" t="s">
        <v>322</v>
      </c>
      <c r="C17" s="20">
        <f t="shared" si="0"/>
        <v>12369102</v>
      </c>
      <c r="D17" s="20">
        <v>5145800</v>
      </c>
      <c r="E17" s="20">
        <v>230100</v>
      </c>
      <c r="F17" s="20">
        <v>6993202</v>
      </c>
    </row>
    <row r="18" ht="24" customHeight="true" spans="1:6">
      <c r="A18" s="16">
        <f>18-8</f>
        <v>10</v>
      </c>
      <c r="B18" s="21" t="s">
        <v>323</v>
      </c>
      <c r="C18" s="20">
        <f t="shared" si="0"/>
        <v>3071704</v>
      </c>
      <c r="D18" s="20">
        <v>2648500</v>
      </c>
      <c r="E18" s="20">
        <v>99504</v>
      </c>
      <c r="F18" s="20">
        <v>323700</v>
      </c>
    </row>
    <row r="19" ht="24" customHeight="true" spans="1:6">
      <c r="A19" s="16">
        <f>19-8</f>
        <v>11</v>
      </c>
      <c r="B19" s="21" t="s">
        <v>324</v>
      </c>
      <c r="C19" s="20">
        <f t="shared" si="0"/>
        <v>7014400</v>
      </c>
      <c r="D19" s="20">
        <v>2586700</v>
      </c>
      <c r="E19" s="20">
        <v>221100</v>
      </c>
      <c r="F19" s="20">
        <v>4206600</v>
      </c>
    </row>
    <row r="20" ht="24" customHeight="true" spans="1:6">
      <c r="A20" s="16" t="s">
        <v>325</v>
      </c>
      <c r="B20" s="16"/>
      <c r="C20" s="20">
        <f t="shared" si="0"/>
        <v>470804310.05</v>
      </c>
      <c r="D20" s="20">
        <f>SUM(D9:D19)</f>
        <v>60452180</v>
      </c>
      <c r="E20" s="20">
        <f>SUM(E9:E19)</f>
        <v>5877148</v>
      </c>
      <c r="F20" s="20">
        <f>SUM(F9:F19)</f>
        <v>404474982.05</v>
      </c>
    </row>
  </sheetData>
  <sheetProtection password="CC3D" sheet="1"/>
  <mergeCells count="9">
    <mergeCell ref="A2:F2"/>
    <mergeCell ref="A4:D4"/>
    <mergeCell ref="C6:F6"/>
    <mergeCell ref="D7:E7"/>
    <mergeCell ref="A20:B20"/>
    <mergeCell ref="A6:A8"/>
    <mergeCell ref="B6:B8"/>
    <mergeCell ref="C7:C8"/>
    <mergeCell ref="F7:F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7"/>
  <sheetViews>
    <sheetView workbookViewId="0">
      <selection activeCell="A1" sqref="A1"/>
    </sheetView>
  </sheetViews>
  <sheetFormatPr defaultColWidth="9" defaultRowHeight="12.75" outlineLevelCol="6"/>
  <cols>
    <col min="1" max="3" width="6.14285714285714" customWidth="true"/>
    <col min="4" max="4" width="60" customWidth="true"/>
    <col min="5" max="5" width="21.8571428571429" customWidth="true"/>
    <col min="6" max="6" width="20.4285714285714" customWidth="true"/>
    <col min="7" max="7" width="21.2857142857143" customWidth="true"/>
  </cols>
  <sheetData>
    <row r="1" ht="18" customHeight="true" spans="1:7">
      <c r="A1" s="5"/>
      <c r="B1" s="5"/>
      <c r="C1" s="5"/>
      <c r="D1" s="5"/>
      <c r="E1" s="11"/>
      <c r="F1" s="11"/>
      <c r="G1" s="11" t="s">
        <v>326</v>
      </c>
    </row>
    <row r="2" ht="22.5" customHeight="true" spans="1:7">
      <c r="A2" s="3" t="s">
        <v>327</v>
      </c>
      <c r="B2" s="3"/>
      <c r="C2" s="3"/>
      <c r="D2" s="3"/>
      <c r="E2" s="3"/>
      <c r="F2" s="3"/>
      <c r="G2" s="3"/>
    </row>
    <row r="3" ht="7.5" customHeight="true" spans="1:7">
      <c r="A3" s="5"/>
      <c r="B3" s="5"/>
      <c r="C3" s="5"/>
      <c r="D3" s="5"/>
      <c r="E3" s="11"/>
      <c r="F3" s="11"/>
      <c r="G3" s="5"/>
    </row>
    <row r="4" ht="24" customHeight="true" spans="1:7">
      <c r="A4" s="5" t="s">
        <v>65</v>
      </c>
      <c r="B4" s="5"/>
      <c r="C4" s="5"/>
      <c r="D4" s="5"/>
      <c r="E4" s="5"/>
      <c r="F4" s="11"/>
      <c r="G4" s="11" t="s">
        <v>66</v>
      </c>
    </row>
    <row r="5" ht="7.5" customHeight="true" spans="1:7">
      <c r="A5" s="28"/>
      <c r="B5" s="28"/>
      <c r="C5" s="28"/>
      <c r="D5" s="28"/>
      <c r="E5" s="11"/>
      <c r="F5" s="11"/>
      <c r="G5" s="5"/>
    </row>
    <row r="6" ht="24" customHeight="true" spans="1:7">
      <c r="A6" s="12" t="s">
        <v>69</v>
      </c>
      <c r="B6" s="12"/>
      <c r="C6" s="12"/>
      <c r="D6" s="12"/>
      <c r="E6" s="12" t="s">
        <v>328</v>
      </c>
      <c r="F6" s="12"/>
      <c r="G6" s="12"/>
    </row>
    <row r="7" ht="24" customHeight="true" spans="1:7">
      <c r="A7" s="15" t="s">
        <v>96</v>
      </c>
      <c r="B7" s="15"/>
      <c r="C7" s="15"/>
      <c r="D7" s="12" t="s">
        <v>97</v>
      </c>
      <c r="E7" s="12" t="s">
        <v>98</v>
      </c>
      <c r="F7" s="25" t="s">
        <v>297</v>
      </c>
      <c r="G7" s="12" t="s">
        <v>298</v>
      </c>
    </row>
    <row r="8" ht="24" customHeight="true" spans="1:7">
      <c r="A8" s="12" t="s">
        <v>103</v>
      </c>
      <c r="B8" s="12" t="s">
        <v>104</v>
      </c>
      <c r="C8" s="12" t="s">
        <v>105</v>
      </c>
      <c r="D8" s="12"/>
      <c r="E8" s="12"/>
      <c r="F8" s="25"/>
      <c r="G8" s="12"/>
    </row>
    <row r="9" ht="24" customHeight="true" spans="1:7">
      <c r="A9" s="16" t="s">
        <v>106</v>
      </c>
      <c r="B9" s="16" t="s">
        <v>107</v>
      </c>
      <c r="C9" s="16" t="s">
        <v>107</v>
      </c>
      <c r="D9" s="21" t="s">
        <v>108</v>
      </c>
      <c r="E9" s="20">
        <f t="shared" ref="E9:E72" si="0">SUM(F9,G9)</f>
        <v>37741659.16</v>
      </c>
      <c r="F9" s="29">
        <v>28773600</v>
      </c>
      <c r="G9" s="29">
        <v>8968059.16</v>
      </c>
    </row>
    <row r="10" ht="24" customHeight="true" spans="1:7">
      <c r="A10" s="16" t="s">
        <v>106</v>
      </c>
      <c r="B10" s="16" t="s">
        <v>109</v>
      </c>
      <c r="C10" s="16" t="s">
        <v>107</v>
      </c>
      <c r="D10" s="21" t="s">
        <v>110</v>
      </c>
      <c r="E10" s="20">
        <f t="shared" si="0"/>
        <v>282000</v>
      </c>
      <c r="F10" s="29">
        <v>0</v>
      </c>
      <c r="G10" s="29">
        <v>282000</v>
      </c>
    </row>
    <row r="11" ht="24" customHeight="true" spans="1:7">
      <c r="A11" s="16" t="s">
        <v>106</v>
      </c>
      <c r="B11" s="16" t="s">
        <v>109</v>
      </c>
      <c r="C11" s="16" t="s">
        <v>111</v>
      </c>
      <c r="D11" s="21" t="s">
        <v>112</v>
      </c>
      <c r="E11" s="20">
        <f t="shared" si="0"/>
        <v>282000</v>
      </c>
      <c r="F11" s="29">
        <v>0</v>
      </c>
      <c r="G11" s="29">
        <v>282000</v>
      </c>
    </row>
    <row r="12" ht="24" customHeight="true" spans="1:7">
      <c r="A12" s="16" t="s">
        <v>106</v>
      </c>
      <c r="B12" s="16" t="s">
        <v>113</v>
      </c>
      <c r="C12" s="16" t="s">
        <v>107</v>
      </c>
      <c r="D12" s="21" t="s">
        <v>114</v>
      </c>
      <c r="E12" s="20">
        <f t="shared" si="0"/>
        <v>21248200</v>
      </c>
      <c r="F12" s="29">
        <v>20509200</v>
      </c>
      <c r="G12" s="29">
        <v>739000</v>
      </c>
    </row>
    <row r="13" ht="24" customHeight="true" spans="1:7">
      <c r="A13" s="16" t="s">
        <v>106</v>
      </c>
      <c r="B13" s="16" t="s">
        <v>113</v>
      </c>
      <c r="C13" s="16" t="s">
        <v>109</v>
      </c>
      <c r="D13" s="21" t="s">
        <v>115</v>
      </c>
      <c r="E13" s="20">
        <f t="shared" si="0"/>
        <v>20999200</v>
      </c>
      <c r="F13" s="29">
        <v>20509200</v>
      </c>
      <c r="G13" s="29">
        <v>490000</v>
      </c>
    </row>
    <row r="14" ht="24" customHeight="true" spans="1:7">
      <c r="A14" s="16" t="s">
        <v>106</v>
      </c>
      <c r="B14" s="16" t="s">
        <v>113</v>
      </c>
      <c r="C14" s="16" t="s">
        <v>111</v>
      </c>
      <c r="D14" s="21" t="s">
        <v>116</v>
      </c>
      <c r="E14" s="20">
        <f t="shared" si="0"/>
        <v>249000</v>
      </c>
      <c r="F14" s="29">
        <v>0</v>
      </c>
      <c r="G14" s="29">
        <v>249000</v>
      </c>
    </row>
    <row r="15" ht="24" customHeight="true" spans="1:7">
      <c r="A15" s="16" t="s">
        <v>106</v>
      </c>
      <c r="B15" s="16" t="s">
        <v>117</v>
      </c>
      <c r="C15" s="16" t="s">
        <v>107</v>
      </c>
      <c r="D15" s="21" t="s">
        <v>118</v>
      </c>
      <c r="E15" s="20">
        <f t="shared" si="0"/>
        <v>423400</v>
      </c>
      <c r="F15" s="29">
        <v>0</v>
      </c>
      <c r="G15" s="29">
        <v>423400</v>
      </c>
    </row>
    <row r="16" ht="24" customHeight="true" spans="1:7">
      <c r="A16" s="16" t="s">
        <v>106</v>
      </c>
      <c r="B16" s="16" t="s">
        <v>117</v>
      </c>
      <c r="C16" s="16" t="s">
        <v>119</v>
      </c>
      <c r="D16" s="21" t="s">
        <v>120</v>
      </c>
      <c r="E16" s="20">
        <f t="shared" si="0"/>
        <v>10000</v>
      </c>
      <c r="F16" s="29">
        <v>0</v>
      </c>
      <c r="G16" s="29">
        <v>10000</v>
      </c>
    </row>
    <row r="17" ht="24" customHeight="true" spans="1:7">
      <c r="A17" s="16" t="s">
        <v>106</v>
      </c>
      <c r="B17" s="16" t="s">
        <v>117</v>
      </c>
      <c r="C17" s="16" t="s">
        <v>111</v>
      </c>
      <c r="D17" s="21" t="s">
        <v>121</v>
      </c>
      <c r="E17" s="20">
        <f t="shared" si="0"/>
        <v>413400</v>
      </c>
      <c r="F17" s="29">
        <v>0</v>
      </c>
      <c r="G17" s="29">
        <v>413400</v>
      </c>
    </row>
    <row r="18" ht="24" customHeight="true" spans="1:7">
      <c r="A18" s="16" t="s">
        <v>106</v>
      </c>
      <c r="B18" s="16" t="s">
        <v>119</v>
      </c>
      <c r="C18" s="16" t="s">
        <v>107</v>
      </c>
      <c r="D18" s="21" t="s">
        <v>122</v>
      </c>
      <c r="E18" s="20">
        <f t="shared" si="0"/>
        <v>2468300</v>
      </c>
      <c r="F18" s="29">
        <v>1583300</v>
      </c>
      <c r="G18" s="29">
        <v>885000</v>
      </c>
    </row>
    <row r="19" ht="24" customHeight="true" spans="1:7">
      <c r="A19" s="16" t="s">
        <v>106</v>
      </c>
      <c r="B19" s="16" t="s">
        <v>119</v>
      </c>
      <c r="C19" s="16" t="s">
        <v>111</v>
      </c>
      <c r="D19" s="21" t="s">
        <v>123</v>
      </c>
      <c r="E19" s="20">
        <f t="shared" si="0"/>
        <v>2468300</v>
      </c>
      <c r="F19" s="29">
        <v>1583300</v>
      </c>
      <c r="G19" s="29">
        <v>885000</v>
      </c>
    </row>
    <row r="20" ht="24" customHeight="true" spans="1:7">
      <c r="A20" s="16" t="s">
        <v>106</v>
      </c>
      <c r="B20" s="16" t="s">
        <v>124</v>
      </c>
      <c r="C20" s="16" t="s">
        <v>107</v>
      </c>
      <c r="D20" s="21" t="s">
        <v>125</v>
      </c>
      <c r="E20" s="20">
        <f t="shared" si="0"/>
        <v>290000</v>
      </c>
      <c r="F20" s="29">
        <v>0</v>
      </c>
      <c r="G20" s="29">
        <v>290000</v>
      </c>
    </row>
    <row r="21" ht="24" customHeight="true" spans="1:7">
      <c r="A21" s="16" t="s">
        <v>106</v>
      </c>
      <c r="B21" s="16" t="s">
        <v>124</v>
      </c>
      <c r="C21" s="16" t="s">
        <v>126</v>
      </c>
      <c r="D21" s="21" t="s">
        <v>127</v>
      </c>
      <c r="E21" s="20">
        <f t="shared" si="0"/>
        <v>140000</v>
      </c>
      <c r="F21" s="29">
        <v>0</v>
      </c>
      <c r="G21" s="29">
        <v>140000</v>
      </c>
    </row>
    <row r="22" ht="24" customHeight="true" spans="1:7">
      <c r="A22" s="16" t="s">
        <v>106</v>
      </c>
      <c r="B22" s="16" t="s">
        <v>124</v>
      </c>
      <c r="C22" s="16" t="s">
        <v>111</v>
      </c>
      <c r="D22" s="21" t="s">
        <v>128</v>
      </c>
      <c r="E22" s="20">
        <f t="shared" si="0"/>
        <v>150000</v>
      </c>
      <c r="F22" s="29">
        <v>0</v>
      </c>
      <c r="G22" s="29">
        <v>150000</v>
      </c>
    </row>
    <row r="23" ht="24" customHeight="true" spans="1:7">
      <c r="A23" s="16" t="s">
        <v>106</v>
      </c>
      <c r="B23" s="16" t="s">
        <v>129</v>
      </c>
      <c r="C23" s="16" t="s">
        <v>107</v>
      </c>
      <c r="D23" s="21" t="s">
        <v>130</v>
      </c>
      <c r="E23" s="20">
        <f t="shared" si="0"/>
        <v>90000</v>
      </c>
      <c r="F23" s="29">
        <v>0</v>
      </c>
      <c r="G23" s="29">
        <v>90000</v>
      </c>
    </row>
    <row r="24" ht="24" customHeight="true" spans="1:7">
      <c r="A24" s="16" t="s">
        <v>106</v>
      </c>
      <c r="B24" s="16" t="s">
        <v>129</v>
      </c>
      <c r="C24" s="16" t="s">
        <v>111</v>
      </c>
      <c r="D24" s="21" t="s">
        <v>131</v>
      </c>
      <c r="E24" s="20">
        <f t="shared" si="0"/>
        <v>90000</v>
      </c>
      <c r="F24" s="29">
        <v>0</v>
      </c>
      <c r="G24" s="29">
        <v>90000</v>
      </c>
    </row>
    <row r="25" ht="24" customHeight="true" spans="1:7">
      <c r="A25" s="16" t="s">
        <v>106</v>
      </c>
      <c r="B25" s="16" t="s">
        <v>132</v>
      </c>
      <c r="C25" s="16" t="s">
        <v>107</v>
      </c>
      <c r="D25" s="21" t="s">
        <v>133</v>
      </c>
      <c r="E25" s="20">
        <f t="shared" si="0"/>
        <v>3112240</v>
      </c>
      <c r="F25" s="29">
        <v>2995740</v>
      </c>
      <c r="G25" s="29">
        <v>116500</v>
      </c>
    </row>
    <row r="26" ht="24" customHeight="true" spans="1:7">
      <c r="A26" s="16" t="s">
        <v>106</v>
      </c>
      <c r="B26" s="16" t="s">
        <v>132</v>
      </c>
      <c r="C26" s="16" t="s">
        <v>111</v>
      </c>
      <c r="D26" s="21" t="s">
        <v>134</v>
      </c>
      <c r="E26" s="20">
        <f t="shared" si="0"/>
        <v>3112240</v>
      </c>
      <c r="F26" s="29">
        <v>2995740</v>
      </c>
      <c r="G26" s="29">
        <v>116500</v>
      </c>
    </row>
    <row r="27" ht="24" customHeight="true" spans="1:7">
      <c r="A27" s="16" t="s">
        <v>106</v>
      </c>
      <c r="B27" s="16" t="s">
        <v>135</v>
      </c>
      <c r="C27" s="16" t="s">
        <v>107</v>
      </c>
      <c r="D27" s="21" t="s">
        <v>136</v>
      </c>
      <c r="E27" s="20">
        <f t="shared" si="0"/>
        <v>573100</v>
      </c>
      <c r="F27" s="29">
        <v>0</v>
      </c>
      <c r="G27" s="29">
        <v>573100</v>
      </c>
    </row>
    <row r="28" ht="24" customHeight="true" spans="1:7">
      <c r="A28" s="16" t="s">
        <v>106</v>
      </c>
      <c r="B28" s="16" t="s">
        <v>135</v>
      </c>
      <c r="C28" s="16" t="s">
        <v>111</v>
      </c>
      <c r="D28" s="21" t="s">
        <v>137</v>
      </c>
      <c r="E28" s="20">
        <f t="shared" si="0"/>
        <v>573100</v>
      </c>
      <c r="F28" s="29">
        <v>0</v>
      </c>
      <c r="G28" s="29">
        <v>573100</v>
      </c>
    </row>
    <row r="29" ht="24" customHeight="true" spans="1:7">
      <c r="A29" s="16" t="s">
        <v>106</v>
      </c>
      <c r="B29" s="16" t="s">
        <v>138</v>
      </c>
      <c r="C29" s="16" t="s">
        <v>107</v>
      </c>
      <c r="D29" s="21" t="s">
        <v>139</v>
      </c>
      <c r="E29" s="20">
        <f t="shared" si="0"/>
        <v>3251059.16</v>
      </c>
      <c r="F29" s="29">
        <v>0</v>
      </c>
      <c r="G29" s="29">
        <v>3251059.16</v>
      </c>
    </row>
    <row r="30" ht="24" customHeight="true" spans="1:7">
      <c r="A30" s="16" t="s">
        <v>106</v>
      </c>
      <c r="B30" s="16" t="s">
        <v>138</v>
      </c>
      <c r="C30" s="16" t="s">
        <v>111</v>
      </c>
      <c r="D30" s="21" t="s">
        <v>140</v>
      </c>
      <c r="E30" s="20">
        <f t="shared" si="0"/>
        <v>3251059.16</v>
      </c>
      <c r="F30" s="29">
        <v>0</v>
      </c>
      <c r="G30" s="29">
        <v>3251059.16</v>
      </c>
    </row>
    <row r="31" ht="24" customHeight="true" spans="1:7">
      <c r="A31" s="16" t="s">
        <v>106</v>
      </c>
      <c r="B31" s="16" t="s">
        <v>141</v>
      </c>
      <c r="C31" s="16" t="s">
        <v>107</v>
      </c>
      <c r="D31" s="21" t="s">
        <v>142</v>
      </c>
      <c r="E31" s="20">
        <f t="shared" si="0"/>
        <v>1140000</v>
      </c>
      <c r="F31" s="29">
        <v>0</v>
      </c>
      <c r="G31" s="29">
        <v>1140000</v>
      </c>
    </row>
    <row r="32" ht="24" customHeight="true" spans="1:7">
      <c r="A32" s="16" t="s">
        <v>106</v>
      </c>
      <c r="B32" s="16" t="s">
        <v>141</v>
      </c>
      <c r="C32" s="16" t="s">
        <v>111</v>
      </c>
      <c r="D32" s="21" t="s">
        <v>143</v>
      </c>
      <c r="E32" s="20">
        <f t="shared" si="0"/>
        <v>1140000</v>
      </c>
      <c r="F32" s="29">
        <v>0</v>
      </c>
      <c r="G32" s="29">
        <v>1140000</v>
      </c>
    </row>
    <row r="33" ht="24" customHeight="true" spans="1:7">
      <c r="A33" s="16" t="s">
        <v>106</v>
      </c>
      <c r="B33" s="16" t="s">
        <v>144</v>
      </c>
      <c r="C33" s="16" t="s">
        <v>107</v>
      </c>
      <c r="D33" s="21" t="s">
        <v>145</v>
      </c>
      <c r="E33" s="20">
        <f t="shared" si="0"/>
        <v>50000</v>
      </c>
      <c r="F33" s="29">
        <v>0</v>
      </c>
      <c r="G33" s="29">
        <v>50000</v>
      </c>
    </row>
    <row r="34" ht="24" customHeight="true" spans="1:7">
      <c r="A34" s="16" t="s">
        <v>106</v>
      </c>
      <c r="B34" s="16" t="s">
        <v>144</v>
      </c>
      <c r="C34" s="16" t="s">
        <v>111</v>
      </c>
      <c r="D34" s="21" t="s">
        <v>146</v>
      </c>
      <c r="E34" s="20">
        <f t="shared" si="0"/>
        <v>50000</v>
      </c>
      <c r="F34" s="29">
        <v>0</v>
      </c>
      <c r="G34" s="29">
        <v>50000</v>
      </c>
    </row>
    <row r="35" ht="24" customHeight="true" spans="1:7">
      <c r="A35" s="16" t="s">
        <v>106</v>
      </c>
      <c r="B35" s="16" t="s">
        <v>147</v>
      </c>
      <c r="C35" s="16" t="s">
        <v>107</v>
      </c>
      <c r="D35" s="21" t="s">
        <v>148</v>
      </c>
      <c r="E35" s="20">
        <f t="shared" si="0"/>
        <v>4043360</v>
      </c>
      <c r="F35" s="29">
        <v>3685360</v>
      </c>
      <c r="G35" s="29">
        <v>358000</v>
      </c>
    </row>
    <row r="36" ht="24" customHeight="true" spans="1:7">
      <c r="A36" s="16" t="s">
        <v>106</v>
      </c>
      <c r="B36" s="16" t="s">
        <v>147</v>
      </c>
      <c r="C36" s="16" t="s">
        <v>149</v>
      </c>
      <c r="D36" s="21" t="s">
        <v>150</v>
      </c>
      <c r="E36" s="20">
        <f t="shared" si="0"/>
        <v>3723360</v>
      </c>
      <c r="F36" s="29">
        <v>3685360</v>
      </c>
      <c r="G36" s="29">
        <v>38000</v>
      </c>
    </row>
    <row r="37" ht="24" customHeight="true" spans="1:7">
      <c r="A37" s="16" t="s">
        <v>106</v>
      </c>
      <c r="B37" s="16" t="s">
        <v>147</v>
      </c>
      <c r="C37" s="16" t="s">
        <v>111</v>
      </c>
      <c r="D37" s="21" t="s">
        <v>148</v>
      </c>
      <c r="E37" s="20">
        <f t="shared" si="0"/>
        <v>320000</v>
      </c>
      <c r="F37" s="29">
        <v>0</v>
      </c>
      <c r="G37" s="29">
        <v>320000</v>
      </c>
    </row>
    <row r="38" ht="24" customHeight="true" spans="1:7">
      <c r="A38" s="16" t="s">
        <v>106</v>
      </c>
      <c r="B38" s="16" t="s">
        <v>111</v>
      </c>
      <c r="C38" s="16" t="s">
        <v>107</v>
      </c>
      <c r="D38" s="21" t="s">
        <v>151</v>
      </c>
      <c r="E38" s="20">
        <f t="shared" si="0"/>
        <v>770000</v>
      </c>
      <c r="F38" s="29">
        <v>0</v>
      </c>
      <c r="G38" s="29">
        <v>770000</v>
      </c>
    </row>
    <row r="39" ht="24" customHeight="true" spans="1:7">
      <c r="A39" s="16" t="s">
        <v>106</v>
      </c>
      <c r="B39" s="16" t="s">
        <v>111</v>
      </c>
      <c r="C39" s="16" t="s">
        <v>111</v>
      </c>
      <c r="D39" s="21" t="s">
        <v>151</v>
      </c>
      <c r="E39" s="20">
        <f t="shared" si="0"/>
        <v>770000</v>
      </c>
      <c r="F39" s="29">
        <v>0</v>
      </c>
      <c r="G39" s="29">
        <v>770000</v>
      </c>
    </row>
    <row r="40" ht="24" customHeight="true" spans="1:7">
      <c r="A40" s="16" t="s">
        <v>152</v>
      </c>
      <c r="B40" s="16" t="s">
        <v>107</v>
      </c>
      <c r="C40" s="16" t="s">
        <v>107</v>
      </c>
      <c r="D40" s="21" t="s">
        <v>153</v>
      </c>
      <c r="E40" s="20">
        <f t="shared" si="0"/>
        <v>322000</v>
      </c>
      <c r="F40" s="29">
        <v>0</v>
      </c>
      <c r="G40" s="29">
        <v>322000</v>
      </c>
    </row>
    <row r="41" ht="24" customHeight="true" spans="1:7">
      <c r="A41" s="16" t="s">
        <v>152</v>
      </c>
      <c r="B41" s="16" t="s">
        <v>154</v>
      </c>
      <c r="C41" s="16" t="s">
        <v>107</v>
      </c>
      <c r="D41" s="21" t="s">
        <v>155</v>
      </c>
      <c r="E41" s="20">
        <f t="shared" si="0"/>
        <v>322000</v>
      </c>
      <c r="F41" s="29">
        <v>0</v>
      </c>
      <c r="G41" s="29">
        <v>322000</v>
      </c>
    </row>
    <row r="42" ht="24" customHeight="true" spans="1:7">
      <c r="A42" s="16" t="s">
        <v>152</v>
      </c>
      <c r="B42" s="16" t="s">
        <v>154</v>
      </c>
      <c r="C42" s="16" t="s">
        <v>109</v>
      </c>
      <c r="D42" s="21" t="s">
        <v>156</v>
      </c>
      <c r="E42" s="20">
        <f t="shared" si="0"/>
        <v>322000</v>
      </c>
      <c r="F42" s="29">
        <v>0</v>
      </c>
      <c r="G42" s="29">
        <v>322000</v>
      </c>
    </row>
    <row r="43" ht="24" customHeight="true" spans="1:7">
      <c r="A43" s="16" t="s">
        <v>157</v>
      </c>
      <c r="B43" s="16" t="s">
        <v>107</v>
      </c>
      <c r="C43" s="16" t="s">
        <v>107</v>
      </c>
      <c r="D43" s="21" t="s">
        <v>158</v>
      </c>
      <c r="E43" s="20">
        <f t="shared" si="0"/>
        <v>4132500</v>
      </c>
      <c r="F43" s="29">
        <v>0</v>
      </c>
      <c r="G43" s="29">
        <v>4132500</v>
      </c>
    </row>
    <row r="44" ht="24" customHeight="true" spans="1:7">
      <c r="A44" s="16" t="s">
        <v>157</v>
      </c>
      <c r="B44" s="16" t="s">
        <v>159</v>
      </c>
      <c r="C44" s="16" t="s">
        <v>107</v>
      </c>
      <c r="D44" s="21" t="s">
        <v>160</v>
      </c>
      <c r="E44" s="20">
        <f t="shared" si="0"/>
        <v>20000</v>
      </c>
      <c r="F44" s="29">
        <v>0</v>
      </c>
      <c r="G44" s="29">
        <v>20000</v>
      </c>
    </row>
    <row r="45" ht="24" customHeight="true" spans="1:7">
      <c r="A45" s="16" t="s">
        <v>157</v>
      </c>
      <c r="B45" s="16" t="s">
        <v>159</v>
      </c>
      <c r="C45" s="16" t="s">
        <v>111</v>
      </c>
      <c r="D45" s="21" t="s">
        <v>161</v>
      </c>
      <c r="E45" s="20">
        <f t="shared" si="0"/>
        <v>20000</v>
      </c>
      <c r="F45" s="29">
        <v>0</v>
      </c>
      <c r="G45" s="29">
        <v>20000</v>
      </c>
    </row>
    <row r="46" ht="24" customHeight="true" spans="1:7">
      <c r="A46" s="16" t="s">
        <v>157</v>
      </c>
      <c r="B46" s="16" t="s">
        <v>111</v>
      </c>
      <c r="C46" s="16" t="s">
        <v>107</v>
      </c>
      <c r="D46" s="21" t="s">
        <v>162</v>
      </c>
      <c r="E46" s="20">
        <f t="shared" si="0"/>
        <v>4112500</v>
      </c>
      <c r="F46" s="29">
        <v>0</v>
      </c>
      <c r="G46" s="29">
        <v>4112500</v>
      </c>
    </row>
    <row r="47" ht="24" customHeight="true" spans="1:7">
      <c r="A47" s="16" t="s">
        <v>157</v>
      </c>
      <c r="B47" s="16" t="s">
        <v>111</v>
      </c>
      <c r="C47" s="16" t="s">
        <v>111</v>
      </c>
      <c r="D47" s="21" t="s">
        <v>162</v>
      </c>
      <c r="E47" s="20">
        <f t="shared" si="0"/>
        <v>4112500</v>
      </c>
      <c r="F47" s="29">
        <v>0</v>
      </c>
      <c r="G47" s="29">
        <v>4112500</v>
      </c>
    </row>
    <row r="48" ht="24" customHeight="true" spans="1:7">
      <c r="A48" s="16" t="s">
        <v>163</v>
      </c>
      <c r="B48" s="16" t="s">
        <v>107</v>
      </c>
      <c r="C48" s="16" t="s">
        <v>107</v>
      </c>
      <c r="D48" s="21" t="s">
        <v>164</v>
      </c>
      <c r="E48" s="20">
        <f t="shared" si="0"/>
        <v>3448202</v>
      </c>
      <c r="F48" s="29">
        <v>0</v>
      </c>
      <c r="G48" s="29">
        <v>3448202</v>
      </c>
    </row>
    <row r="49" ht="24" customHeight="true" spans="1:7">
      <c r="A49" s="16" t="s">
        <v>163</v>
      </c>
      <c r="B49" s="16" t="s">
        <v>109</v>
      </c>
      <c r="C49" s="16" t="s">
        <v>107</v>
      </c>
      <c r="D49" s="21" t="s">
        <v>165</v>
      </c>
      <c r="E49" s="20">
        <f t="shared" si="0"/>
        <v>1483502</v>
      </c>
      <c r="F49" s="29">
        <v>0</v>
      </c>
      <c r="G49" s="29">
        <v>1483502</v>
      </c>
    </row>
    <row r="50" ht="24" customHeight="true" spans="1:7">
      <c r="A50" s="16" t="s">
        <v>163</v>
      </c>
      <c r="B50" s="16" t="s">
        <v>109</v>
      </c>
      <c r="C50" s="16" t="s">
        <v>166</v>
      </c>
      <c r="D50" s="21" t="s">
        <v>167</v>
      </c>
      <c r="E50" s="20">
        <f t="shared" si="0"/>
        <v>502</v>
      </c>
      <c r="F50" s="29">
        <v>0</v>
      </c>
      <c r="G50" s="29">
        <v>502</v>
      </c>
    </row>
    <row r="51" ht="24" customHeight="true" spans="1:7">
      <c r="A51" s="16" t="s">
        <v>163</v>
      </c>
      <c r="B51" s="16" t="s">
        <v>109</v>
      </c>
      <c r="C51" s="16" t="s">
        <v>111</v>
      </c>
      <c r="D51" s="21" t="s">
        <v>168</v>
      </c>
      <c r="E51" s="20">
        <f t="shared" si="0"/>
        <v>1483000</v>
      </c>
      <c r="F51" s="29">
        <v>0</v>
      </c>
      <c r="G51" s="29">
        <v>1483000</v>
      </c>
    </row>
    <row r="52" ht="24" customHeight="true" spans="1:7">
      <c r="A52" s="16" t="s">
        <v>163</v>
      </c>
      <c r="B52" s="16" t="s">
        <v>111</v>
      </c>
      <c r="C52" s="16" t="s">
        <v>107</v>
      </c>
      <c r="D52" s="21" t="s">
        <v>169</v>
      </c>
      <c r="E52" s="20">
        <f t="shared" si="0"/>
        <v>1964700</v>
      </c>
      <c r="F52" s="29">
        <v>0</v>
      </c>
      <c r="G52" s="29">
        <v>1964700</v>
      </c>
    </row>
    <row r="53" ht="24" customHeight="true" spans="1:7">
      <c r="A53" s="16" t="s">
        <v>163</v>
      </c>
      <c r="B53" s="16" t="s">
        <v>111</v>
      </c>
      <c r="C53" s="16" t="s">
        <v>111</v>
      </c>
      <c r="D53" s="21" t="s">
        <v>169</v>
      </c>
      <c r="E53" s="20">
        <f t="shared" si="0"/>
        <v>1964700</v>
      </c>
      <c r="F53" s="29">
        <v>0</v>
      </c>
      <c r="G53" s="29">
        <v>1964700</v>
      </c>
    </row>
    <row r="54" ht="24" customHeight="true" spans="1:7">
      <c r="A54" s="16" t="s">
        <v>170</v>
      </c>
      <c r="B54" s="16" t="s">
        <v>107</v>
      </c>
      <c r="C54" s="16" t="s">
        <v>107</v>
      </c>
      <c r="D54" s="21" t="s">
        <v>171</v>
      </c>
      <c r="E54" s="20">
        <f t="shared" si="0"/>
        <v>154859939.34</v>
      </c>
      <c r="F54" s="29">
        <v>14139154</v>
      </c>
      <c r="G54" s="29">
        <v>140720785.34</v>
      </c>
    </row>
    <row r="55" ht="24" customHeight="true" spans="1:7">
      <c r="A55" s="16" t="s">
        <v>170</v>
      </c>
      <c r="B55" s="16" t="s">
        <v>154</v>
      </c>
      <c r="C55" s="16" t="s">
        <v>107</v>
      </c>
      <c r="D55" s="21" t="s">
        <v>172</v>
      </c>
      <c r="E55" s="20">
        <f t="shared" si="0"/>
        <v>11522274</v>
      </c>
      <c r="F55" s="29">
        <v>3739074</v>
      </c>
      <c r="G55" s="29">
        <v>7783200</v>
      </c>
    </row>
    <row r="56" ht="24" customHeight="true" spans="1:7">
      <c r="A56" s="16" t="s">
        <v>170</v>
      </c>
      <c r="B56" s="16" t="s">
        <v>154</v>
      </c>
      <c r="C56" s="16" t="s">
        <v>111</v>
      </c>
      <c r="D56" s="21" t="s">
        <v>173</v>
      </c>
      <c r="E56" s="20">
        <f t="shared" si="0"/>
        <v>11522274</v>
      </c>
      <c r="F56" s="29">
        <v>3739074</v>
      </c>
      <c r="G56" s="29">
        <v>7783200</v>
      </c>
    </row>
    <row r="57" ht="24" customHeight="true" spans="1:7">
      <c r="A57" s="16" t="s">
        <v>170</v>
      </c>
      <c r="B57" s="16" t="s">
        <v>117</v>
      </c>
      <c r="C57" s="16" t="s">
        <v>107</v>
      </c>
      <c r="D57" s="21" t="s">
        <v>174</v>
      </c>
      <c r="E57" s="20">
        <f t="shared" si="0"/>
        <v>10401680</v>
      </c>
      <c r="F57" s="29">
        <v>10400080</v>
      </c>
      <c r="G57" s="29">
        <v>1600</v>
      </c>
    </row>
    <row r="58" ht="24" customHeight="true" spans="1:7">
      <c r="A58" s="16" t="s">
        <v>170</v>
      </c>
      <c r="B58" s="16" t="s">
        <v>117</v>
      </c>
      <c r="C58" s="16" t="s">
        <v>109</v>
      </c>
      <c r="D58" s="21" t="s">
        <v>175</v>
      </c>
      <c r="E58" s="20">
        <f t="shared" si="0"/>
        <v>1003320</v>
      </c>
      <c r="F58" s="29">
        <v>1003320</v>
      </c>
      <c r="G58" s="29">
        <v>0</v>
      </c>
    </row>
    <row r="59" ht="24" customHeight="true" spans="1:7">
      <c r="A59" s="16" t="s">
        <v>170</v>
      </c>
      <c r="B59" s="16" t="s">
        <v>117</v>
      </c>
      <c r="C59" s="16" t="s">
        <v>154</v>
      </c>
      <c r="D59" s="21" t="s">
        <v>176</v>
      </c>
      <c r="E59" s="20">
        <f t="shared" si="0"/>
        <v>2259740</v>
      </c>
      <c r="F59" s="29">
        <v>2259740</v>
      </c>
      <c r="G59" s="29">
        <v>0</v>
      </c>
    </row>
    <row r="60" ht="24" customHeight="true" spans="1:7">
      <c r="A60" s="16" t="s">
        <v>170</v>
      </c>
      <c r="B60" s="16" t="s">
        <v>117</v>
      </c>
      <c r="C60" s="16" t="s">
        <v>117</v>
      </c>
      <c r="D60" s="21" t="s">
        <v>177</v>
      </c>
      <c r="E60" s="20">
        <f t="shared" si="0"/>
        <v>4706500</v>
      </c>
      <c r="F60" s="29">
        <v>4706500</v>
      </c>
      <c r="G60" s="29">
        <v>0</v>
      </c>
    </row>
    <row r="61" ht="24" customHeight="true" spans="1:7">
      <c r="A61" s="16" t="s">
        <v>170</v>
      </c>
      <c r="B61" s="16" t="s">
        <v>117</v>
      </c>
      <c r="C61" s="16" t="s">
        <v>119</v>
      </c>
      <c r="D61" s="21" t="s">
        <v>178</v>
      </c>
      <c r="E61" s="20">
        <f t="shared" si="0"/>
        <v>2400000</v>
      </c>
      <c r="F61" s="29">
        <v>2400000</v>
      </c>
      <c r="G61" s="29">
        <v>0</v>
      </c>
    </row>
    <row r="62" ht="24" customHeight="true" spans="1:7">
      <c r="A62" s="16" t="s">
        <v>170</v>
      </c>
      <c r="B62" s="16" t="s">
        <v>117</v>
      </c>
      <c r="C62" s="16" t="s">
        <v>111</v>
      </c>
      <c r="D62" s="21" t="s">
        <v>179</v>
      </c>
      <c r="E62" s="20">
        <f t="shared" si="0"/>
        <v>32120</v>
      </c>
      <c r="F62" s="29">
        <v>30520</v>
      </c>
      <c r="G62" s="29">
        <v>1600</v>
      </c>
    </row>
    <row r="63" ht="24" customHeight="true" spans="1:7">
      <c r="A63" s="16" t="s">
        <v>170</v>
      </c>
      <c r="B63" s="16" t="s">
        <v>159</v>
      </c>
      <c r="C63" s="16" t="s">
        <v>107</v>
      </c>
      <c r="D63" s="21" t="s">
        <v>180</v>
      </c>
      <c r="E63" s="20">
        <f t="shared" si="0"/>
        <v>102385713.85</v>
      </c>
      <c r="F63" s="29">
        <v>0</v>
      </c>
      <c r="G63" s="29">
        <v>102385713.85</v>
      </c>
    </row>
    <row r="64" ht="24" customHeight="true" spans="1:7">
      <c r="A64" s="16" t="s">
        <v>170</v>
      </c>
      <c r="B64" s="16" t="s">
        <v>159</v>
      </c>
      <c r="C64" s="16" t="s">
        <v>126</v>
      </c>
      <c r="D64" s="21" t="s">
        <v>181</v>
      </c>
      <c r="E64" s="20">
        <f t="shared" si="0"/>
        <v>35820.82</v>
      </c>
      <c r="F64" s="29">
        <v>0</v>
      </c>
      <c r="G64" s="29">
        <v>35820.82</v>
      </c>
    </row>
    <row r="65" ht="24" customHeight="true" spans="1:7">
      <c r="A65" s="16" t="s">
        <v>170</v>
      </c>
      <c r="B65" s="16" t="s">
        <v>159</v>
      </c>
      <c r="C65" s="16" t="s">
        <v>111</v>
      </c>
      <c r="D65" s="21" t="s">
        <v>182</v>
      </c>
      <c r="E65" s="20">
        <f t="shared" si="0"/>
        <v>102349893.03</v>
      </c>
      <c r="F65" s="29">
        <v>0</v>
      </c>
      <c r="G65" s="29">
        <v>102349893.03</v>
      </c>
    </row>
    <row r="66" ht="24" customHeight="true" spans="1:7">
      <c r="A66" s="16" t="s">
        <v>170</v>
      </c>
      <c r="B66" s="16" t="s">
        <v>124</v>
      </c>
      <c r="C66" s="16" t="s">
        <v>107</v>
      </c>
      <c r="D66" s="21" t="s">
        <v>183</v>
      </c>
      <c r="E66" s="20">
        <f t="shared" si="0"/>
        <v>1531300</v>
      </c>
      <c r="F66" s="29">
        <v>0</v>
      </c>
      <c r="G66" s="29">
        <v>1531300</v>
      </c>
    </row>
    <row r="67" ht="24" customHeight="true" spans="1:7">
      <c r="A67" s="16" t="s">
        <v>170</v>
      </c>
      <c r="B67" s="16" t="s">
        <v>124</v>
      </c>
      <c r="C67" s="16" t="s">
        <v>113</v>
      </c>
      <c r="D67" s="21" t="s">
        <v>184</v>
      </c>
      <c r="E67" s="20">
        <f t="shared" si="0"/>
        <v>29300</v>
      </c>
      <c r="F67" s="29">
        <v>0</v>
      </c>
      <c r="G67" s="29">
        <v>29300</v>
      </c>
    </row>
    <row r="68" ht="24" customHeight="true" spans="1:7">
      <c r="A68" s="16" t="s">
        <v>170</v>
      </c>
      <c r="B68" s="16" t="s">
        <v>124</v>
      </c>
      <c r="C68" s="16" t="s">
        <v>111</v>
      </c>
      <c r="D68" s="21" t="s">
        <v>185</v>
      </c>
      <c r="E68" s="20">
        <f t="shared" si="0"/>
        <v>1502000</v>
      </c>
      <c r="F68" s="29">
        <v>0</v>
      </c>
      <c r="G68" s="29">
        <v>1502000</v>
      </c>
    </row>
    <row r="69" ht="24" customHeight="true" spans="1:7">
      <c r="A69" s="16" t="s">
        <v>170</v>
      </c>
      <c r="B69" s="16" t="s">
        <v>186</v>
      </c>
      <c r="C69" s="16" t="s">
        <v>107</v>
      </c>
      <c r="D69" s="21" t="s">
        <v>187</v>
      </c>
      <c r="E69" s="20">
        <f t="shared" si="0"/>
        <v>15821459.33</v>
      </c>
      <c r="F69" s="29">
        <v>0</v>
      </c>
      <c r="G69" s="29">
        <v>15821459.33</v>
      </c>
    </row>
    <row r="70" ht="24" customHeight="true" spans="1:7">
      <c r="A70" s="16" t="s">
        <v>170</v>
      </c>
      <c r="B70" s="16" t="s">
        <v>186</v>
      </c>
      <c r="C70" s="16" t="s">
        <v>154</v>
      </c>
      <c r="D70" s="21" t="s">
        <v>188</v>
      </c>
      <c r="E70" s="20">
        <f t="shared" si="0"/>
        <v>4084000</v>
      </c>
      <c r="F70" s="29">
        <v>0</v>
      </c>
      <c r="G70" s="29">
        <v>4084000</v>
      </c>
    </row>
    <row r="71" ht="24" customHeight="true" spans="1:7">
      <c r="A71" s="16" t="s">
        <v>170</v>
      </c>
      <c r="B71" s="16" t="s">
        <v>186</v>
      </c>
      <c r="C71" s="16" t="s">
        <v>119</v>
      </c>
      <c r="D71" s="21" t="s">
        <v>189</v>
      </c>
      <c r="E71" s="20">
        <f t="shared" si="0"/>
        <v>11700906.53</v>
      </c>
      <c r="F71" s="29">
        <v>0</v>
      </c>
      <c r="G71" s="29">
        <v>11700906.53</v>
      </c>
    </row>
    <row r="72" ht="24" customHeight="true" spans="1:7">
      <c r="A72" s="16" t="s">
        <v>170</v>
      </c>
      <c r="B72" s="16" t="s">
        <v>186</v>
      </c>
      <c r="C72" s="16" t="s">
        <v>111</v>
      </c>
      <c r="D72" s="21" t="s">
        <v>190</v>
      </c>
      <c r="E72" s="20">
        <f t="shared" si="0"/>
        <v>36552.8</v>
      </c>
      <c r="F72" s="29">
        <v>0</v>
      </c>
      <c r="G72" s="29">
        <v>36552.8</v>
      </c>
    </row>
    <row r="73" ht="24" customHeight="true" spans="1:7">
      <c r="A73" s="16" t="s">
        <v>170</v>
      </c>
      <c r="B73" s="16" t="s">
        <v>129</v>
      </c>
      <c r="C73" s="16" t="s">
        <v>107</v>
      </c>
      <c r="D73" s="21" t="s">
        <v>191</v>
      </c>
      <c r="E73" s="20">
        <f t="shared" ref="E73:E136" si="1">SUM(F73,G73)</f>
        <v>6518276.16</v>
      </c>
      <c r="F73" s="29">
        <v>0</v>
      </c>
      <c r="G73" s="29">
        <v>6518276.16</v>
      </c>
    </row>
    <row r="74" ht="24" customHeight="true" spans="1:7">
      <c r="A74" s="16" t="s">
        <v>170</v>
      </c>
      <c r="B74" s="16" t="s">
        <v>129</v>
      </c>
      <c r="C74" s="16" t="s">
        <v>126</v>
      </c>
      <c r="D74" s="21" t="s">
        <v>192</v>
      </c>
      <c r="E74" s="20">
        <f t="shared" si="1"/>
        <v>17110.2</v>
      </c>
      <c r="F74" s="29">
        <v>0</v>
      </c>
      <c r="G74" s="29">
        <v>17110.2</v>
      </c>
    </row>
    <row r="75" ht="24" customHeight="true" spans="1:7">
      <c r="A75" s="16" t="s">
        <v>170</v>
      </c>
      <c r="B75" s="16" t="s">
        <v>129</v>
      </c>
      <c r="C75" s="16" t="s">
        <v>117</v>
      </c>
      <c r="D75" s="21" t="s">
        <v>193</v>
      </c>
      <c r="E75" s="20">
        <f t="shared" si="1"/>
        <v>2734374.76</v>
      </c>
      <c r="F75" s="29">
        <v>0</v>
      </c>
      <c r="G75" s="29">
        <v>2734374.76</v>
      </c>
    </row>
    <row r="76" ht="24" customHeight="true" spans="1:7">
      <c r="A76" s="16" t="s">
        <v>170</v>
      </c>
      <c r="B76" s="16" t="s">
        <v>129</v>
      </c>
      <c r="C76" s="16" t="s">
        <v>111</v>
      </c>
      <c r="D76" s="21" t="s">
        <v>194</v>
      </c>
      <c r="E76" s="20">
        <f t="shared" si="1"/>
        <v>3766791.2</v>
      </c>
      <c r="F76" s="29">
        <v>0</v>
      </c>
      <c r="G76" s="29">
        <v>3766791.2</v>
      </c>
    </row>
    <row r="77" ht="24" customHeight="true" spans="1:7">
      <c r="A77" s="16" t="s">
        <v>170</v>
      </c>
      <c r="B77" s="16" t="s">
        <v>195</v>
      </c>
      <c r="C77" s="16" t="s">
        <v>107</v>
      </c>
      <c r="D77" s="21" t="s">
        <v>196</v>
      </c>
      <c r="E77" s="20">
        <f t="shared" si="1"/>
        <v>237000</v>
      </c>
      <c r="F77" s="29">
        <v>0</v>
      </c>
      <c r="G77" s="29">
        <v>237000</v>
      </c>
    </row>
    <row r="78" ht="24" customHeight="true" spans="1:7">
      <c r="A78" s="16" t="s">
        <v>170</v>
      </c>
      <c r="B78" s="16" t="s">
        <v>195</v>
      </c>
      <c r="C78" s="16" t="s">
        <v>154</v>
      </c>
      <c r="D78" s="21" t="s">
        <v>197</v>
      </c>
      <c r="E78" s="20">
        <f t="shared" si="1"/>
        <v>237000</v>
      </c>
      <c r="F78" s="29">
        <v>0</v>
      </c>
      <c r="G78" s="29">
        <v>237000</v>
      </c>
    </row>
    <row r="79" ht="24" customHeight="true" spans="1:7">
      <c r="A79" s="16" t="s">
        <v>170</v>
      </c>
      <c r="B79" s="16" t="s">
        <v>198</v>
      </c>
      <c r="C79" s="16" t="s">
        <v>107</v>
      </c>
      <c r="D79" s="21" t="s">
        <v>199</v>
      </c>
      <c r="E79" s="20">
        <f t="shared" si="1"/>
        <v>1650136</v>
      </c>
      <c r="F79" s="29">
        <v>0</v>
      </c>
      <c r="G79" s="29">
        <v>1650136</v>
      </c>
    </row>
    <row r="80" ht="24" customHeight="true" spans="1:7">
      <c r="A80" s="16" t="s">
        <v>170</v>
      </c>
      <c r="B80" s="16" t="s">
        <v>198</v>
      </c>
      <c r="C80" s="16" t="s">
        <v>109</v>
      </c>
      <c r="D80" s="21" t="s">
        <v>200</v>
      </c>
      <c r="E80" s="20">
        <f t="shared" si="1"/>
        <v>695928</v>
      </c>
      <c r="F80" s="29">
        <v>0</v>
      </c>
      <c r="G80" s="29">
        <v>695928</v>
      </c>
    </row>
    <row r="81" ht="24" customHeight="true" spans="1:7">
      <c r="A81" s="16" t="s">
        <v>170</v>
      </c>
      <c r="B81" s="16" t="s">
        <v>198</v>
      </c>
      <c r="C81" s="16" t="s">
        <v>154</v>
      </c>
      <c r="D81" s="21" t="s">
        <v>201</v>
      </c>
      <c r="E81" s="20">
        <f t="shared" si="1"/>
        <v>954208</v>
      </c>
      <c r="F81" s="29">
        <v>0</v>
      </c>
      <c r="G81" s="29">
        <v>954208</v>
      </c>
    </row>
    <row r="82" ht="24" customHeight="true" spans="1:7">
      <c r="A82" s="16" t="s">
        <v>170</v>
      </c>
      <c r="B82" s="16" t="s">
        <v>202</v>
      </c>
      <c r="C82" s="16" t="s">
        <v>107</v>
      </c>
      <c r="D82" s="21" t="s">
        <v>203</v>
      </c>
      <c r="E82" s="20">
        <f t="shared" si="1"/>
        <v>105000</v>
      </c>
      <c r="F82" s="29">
        <v>0</v>
      </c>
      <c r="G82" s="29">
        <v>105000</v>
      </c>
    </row>
    <row r="83" ht="24" customHeight="true" spans="1:7">
      <c r="A83" s="16" t="s">
        <v>170</v>
      </c>
      <c r="B83" s="16" t="s">
        <v>202</v>
      </c>
      <c r="C83" s="16" t="s">
        <v>111</v>
      </c>
      <c r="D83" s="21" t="s">
        <v>204</v>
      </c>
      <c r="E83" s="20">
        <f t="shared" si="1"/>
        <v>105000</v>
      </c>
      <c r="F83" s="29">
        <v>0</v>
      </c>
      <c r="G83" s="29">
        <v>105000</v>
      </c>
    </row>
    <row r="84" ht="24" customHeight="true" spans="1:7">
      <c r="A84" s="16" t="s">
        <v>170</v>
      </c>
      <c r="B84" s="16" t="s">
        <v>111</v>
      </c>
      <c r="C84" s="16" t="s">
        <v>107</v>
      </c>
      <c r="D84" s="21" t="s">
        <v>205</v>
      </c>
      <c r="E84" s="20">
        <f t="shared" si="1"/>
        <v>4687100</v>
      </c>
      <c r="F84" s="29">
        <v>0</v>
      </c>
      <c r="G84" s="29">
        <v>4687100</v>
      </c>
    </row>
    <row r="85" ht="24" customHeight="true" spans="1:7">
      <c r="A85" s="16" t="s">
        <v>170</v>
      </c>
      <c r="B85" s="16" t="s">
        <v>111</v>
      </c>
      <c r="C85" s="16" t="s">
        <v>111</v>
      </c>
      <c r="D85" s="21" t="s">
        <v>205</v>
      </c>
      <c r="E85" s="20">
        <f t="shared" si="1"/>
        <v>4687100</v>
      </c>
      <c r="F85" s="29">
        <v>0</v>
      </c>
      <c r="G85" s="29">
        <v>4687100</v>
      </c>
    </row>
    <row r="86" ht="24" customHeight="true" spans="1:7">
      <c r="A86" s="16" t="s">
        <v>206</v>
      </c>
      <c r="B86" s="16" t="s">
        <v>107</v>
      </c>
      <c r="C86" s="16" t="s">
        <v>107</v>
      </c>
      <c r="D86" s="21" t="s">
        <v>207</v>
      </c>
      <c r="E86" s="20">
        <f t="shared" si="1"/>
        <v>10645923.05</v>
      </c>
      <c r="F86" s="29">
        <v>2672600</v>
      </c>
      <c r="G86" s="29">
        <v>7973323.05</v>
      </c>
    </row>
    <row r="87" ht="24" customHeight="true" spans="1:7">
      <c r="A87" s="16" t="s">
        <v>206</v>
      </c>
      <c r="B87" s="16" t="s">
        <v>126</v>
      </c>
      <c r="C87" s="16" t="s">
        <v>107</v>
      </c>
      <c r="D87" s="21" t="s">
        <v>208</v>
      </c>
      <c r="E87" s="20">
        <f t="shared" si="1"/>
        <v>2225000</v>
      </c>
      <c r="F87" s="29">
        <v>0</v>
      </c>
      <c r="G87" s="29">
        <v>2225000</v>
      </c>
    </row>
    <row r="88" ht="24" customHeight="true" spans="1:7">
      <c r="A88" s="16" t="s">
        <v>206</v>
      </c>
      <c r="B88" s="16" t="s">
        <v>126</v>
      </c>
      <c r="C88" s="16" t="s">
        <v>111</v>
      </c>
      <c r="D88" s="21" t="s">
        <v>209</v>
      </c>
      <c r="E88" s="20">
        <f t="shared" si="1"/>
        <v>2225000</v>
      </c>
      <c r="F88" s="29">
        <v>0</v>
      </c>
      <c r="G88" s="29">
        <v>2225000</v>
      </c>
    </row>
    <row r="89" ht="24" customHeight="true" spans="1:7">
      <c r="A89" s="16" t="s">
        <v>206</v>
      </c>
      <c r="B89" s="16" t="s">
        <v>159</v>
      </c>
      <c r="C89" s="16" t="s">
        <v>107</v>
      </c>
      <c r="D89" s="21" t="s">
        <v>210</v>
      </c>
      <c r="E89" s="20">
        <f t="shared" si="1"/>
        <v>238000</v>
      </c>
      <c r="F89" s="29">
        <v>0</v>
      </c>
      <c r="G89" s="29">
        <v>238000</v>
      </c>
    </row>
    <row r="90" ht="24" customHeight="true" spans="1:7">
      <c r="A90" s="16" t="s">
        <v>206</v>
      </c>
      <c r="B90" s="16" t="s">
        <v>159</v>
      </c>
      <c r="C90" s="16" t="s">
        <v>111</v>
      </c>
      <c r="D90" s="21" t="s">
        <v>211</v>
      </c>
      <c r="E90" s="20">
        <f t="shared" si="1"/>
        <v>238000</v>
      </c>
      <c r="F90" s="29">
        <v>0</v>
      </c>
      <c r="G90" s="29">
        <v>238000</v>
      </c>
    </row>
    <row r="91" ht="24" customHeight="true" spans="1:7">
      <c r="A91" s="16" t="s">
        <v>206</v>
      </c>
      <c r="B91" s="16" t="s">
        <v>129</v>
      </c>
      <c r="C91" s="16" t="s">
        <v>107</v>
      </c>
      <c r="D91" s="21" t="s">
        <v>212</v>
      </c>
      <c r="E91" s="20">
        <f t="shared" si="1"/>
        <v>2672600</v>
      </c>
      <c r="F91" s="29">
        <v>2672600</v>
      </c>
      <c r="G91" s="29">
        <v>0</v>
      </c>
    </row>
    <row r="92" ht="24" customHeight="true" spans="1:7">
      <c r="A92" s="16" t="s">
        <v>206</v>
      </c>
      <c r="B92" s="16" t="s">
        <v>129</v>
      </c>
      <c r="C92" s="16" t="s">
        <v>109</v>
      </c>
      <c r="D92" s="21" t="s">
        <v>213</v>
      </c>
      <c r="E92" s="20">
        <f t="shared" si="1"/>
        <v>695000</v>
      </c>
      <c r="F92" s="29">
        <v>695000</v>
      </c>
      <c r="G92" s="29">
        <v>0</v>
      </c>
    </row>
    <row r="93" ht="24" customHeight="true" spans="1:7">
      <c r="A93" s="16" t="s">
        <v>206</v>
      </c>
      <c r="B93" s="16" t="s">
        <v>129</v>
      </c>
      <c r="C93" s="16" t="s">
        <v>154</v>
      </c>
      <c r="D93" s="21" t="s">
        <v>214</v>
      </c>
      <c r="E93" s="20">
        <f t="shared" si="1"/>
        <v>1977600</v>
      </c>
      <c r="F93" s="29">
        <v>1977600</v>
      </c>
      <c r="G93" s="29">
        <v>0</v>
      </c>
    </row>
    <row r="94" ht="24" customHeight="true" spans="1:7">
      <c r="A94" s="16" t="s">
        <v>206</v>
      </c>
      <c r="B94" s="16" t="s">
        <v>132</v>
      </c>
      <c r="C94" s="16" t="s">
        <v>107</v>
      </c>
      <c r="D94" s="21" t="s">
        <v>215</v>
      </c>
      <c r="E94" s="20">
        <f t="shared" si="1"/>
        <v>5510323.05</v>
      </c>
      <c r="F94" s="29">
        <v>0</v>
      </c>
      <c r="G94" s="29">
        <v>5510323.05</v>
      </c>
    </row>
    <row r="95" ht="24" customHeight="true" spans="1:7">
      <c r="A95" s="16" t="s">
        <v>206</v>
      </c>
      <c r="B95" s="16" t="s">
        <v>132</v>
      </c>
      <c r="C95" s="16" t="s">
        <v>109</v>
      </c>
      <c r="D95" s="21" t="s">
        <v>216</v>
      </c>
      <c r="E95" s="20">
        <f t="shared" si="1"/>
        <v>5510323.05</v>
      </c>
      <c r="F95" s="29">
        <v>0</v>
      </c>
      <c r="G95" s="29">
        <v>5510323.05</v>
      </c>
    </row>
    <row r="96" ht="24" customHeight="true" spans="1:7">
      <c r="A96" s="16" t="s">
        <v>217</v>
      </c>
      <c r="B96" s="16" t="s">
        <v>107</v>
      </c>
      <c r="C96" s="16" t="s">
        <v>107</v>
      </c>
      <c r="D96" s="21" t="s">
        <v>218</v>
      </c>
      <c r="E96" s="20">
        <f t="shared" si="1"/>
        <v>23683447.93</v>
      </c>
      <c r="F96" s="29">
        <v>2198190</v>
      </c>
      <c r="G96" s="29">
        <v>21485257.93</v>
      </c>
    </row>
    <row r="97" ht="24" customHeight="true" spans="1:7">
      <c r="A97" s="16" t="s">
        <v>217</v>
      </c>
      <c r="B97" s="16" t="s">
        <v>109</v>
      </c>
      <c r="C97" s="16" t="s">
        <v>107</v>
      </c>
      <c r="D97" s="21" t="s">
        <v>219</v>
      </c>
      <c r="E97" s="20">
        <f t="shared" si="1"/>
        <v>4026790</v>
      </c>
      <c r="F97" s="29">
        <v>2198190</v>
      </c>
      <c r="G97" s="29">
        <v>1828600</v>
      </c>
    </row>
    <row r="98" ht="24" customHeight="true" spans="1:7">
      <c r="A98" s="16" t="s">
        <v>217</v>
      </c>
      <c r="B98" s="16" t="s">
        <v>109</v>
      </c>
      <c r="C98" s="16" t="s">
        <v>111</v>
      </c>
      <c r="D98" s="21" t="s">
        <v>220</v>
      </c>
      <c r="E98" s="20">
        <f t="shared" si="1"/>
        <v>4026790</v>
      </c>
      <c r="F98" s="29">
        <v>2198190</v>
      </c>
      <c r="G98" s="29">
        <v>1828600</v>
      </c>
    </row>
    <row r="99" ht="24" customHeight="true" spans="1:7">
      <c r="A99" s="16" t="s">
        <v>217</v>
      </c>
      <c r="B99" s="16" t="s">
        <v>126</v>
      </c>
      <c r="C99" s="16" t="s">
        <v>107</v>
      </c>
      <c r="D99" s="21" t="s">
        <v>221</v>
      </c>
      <c r="E99" s="20">
        <f t="shared" si="1"/>
        <v>950000</v>
      </c>
      <c r="F99" s="29">
        <v>0</v>
      </c>
      <c r="G99" s="29">
        <v>950000</v>
      </c>
    </row>
    <row r="100" ht="24" customHeight="true" spans="1:7">
      <c r="A100" s="16" t="s">
        <v>217</v>
      </c>
      <c r="B100" s="16" t="s">
        <v>126</v>
      </c>
      <c r="C100" s="16" t="s">
        <v>109</v>
      </c>
      <c r="D100" s="21" t="s">
        <v>222</v>
      </c>
      <c r="E100" s="20">
        <f t="shared" si="1"/>
        <v>950000</v>
      </c>
      <c r="F100" s="29">
        <v>0</v>
      </c>
      <c r="G100" s="29">
        <v>950000</v>
      </c>
    </row>
    <row r="101" ht="24" customHeight="true" spans="1:7">
      <c r="A101" s="16" t="s">
        <v>217</v>
      </c>
      <c r="B101" s="16" t="s">
        <v>129</v>
      </c>
      <c r="C101" s="16" t="s">
        <v>107</v>
      </c>
      <c r="D101" s="21" t="s">
        <v>223</v>
      </c>
      <c r="E101" s="20">
        <f t="shared" si="1"/>
        <v>18706657.93</v>
      </c>
      <c r="F101" s="29">
        <v>0</v>
      </c>
      <c r="G101" s="29">
        <v>18706657.93</v>
      </c>
    </row>
    <row r="102" ht="24" customHeight="true" spans="1:7">
      <c r="A102" s="16" t="s">
        <v>217</v>
      </c>
      <c r="B102" s="16" t="s">
        <v>129</v>
      </c>
      <c r="C102" s="16" t="s">
        <v>113</v>
      </c>
      <c r="D102" s="21" t="s">
        <v>224</v>
      </c>
      <c r="E102" s="20">
        <f t="shared" si="1"/>
        <v>896824.98</v>
      </c>
      <c r="F102" s="29">
        <v>0</v>
      </c>
      <c r="G102" s="29">
        <v>896824.98</v>
      </c>
    </row>
    <row r="103" ht="24" customHeight="true" spans="1:7">
      <c r="A103" s="16" t="s">
        <v>217</v>
      </c>
      <c r="B103" s="16" t="s">
        <v>129</v>
      </c>
      <c r="C103" s="16" t="s">
        <v>111</v>
      </c>
      <c r="D103" s="21" t="s">
        <v>225</v>
      </c>
      <c r="E103" s="20">
        <f t="shared" si="1"/>
        <v>17809832.95</v>
      </c>
      <c r="F103" s="29">
        <v>0</v>
      </c>
      <c r="G103" s="29">
        <v>17809832.95</v>
      </c>
    </row>
    <row r="104" ht="24" customHeight="true" spans="1:7">
      <c r="A104" s="16" t="s">
        <v>226</v>
      </c>
      <c r="B104" s="16" t="s">
        <v>107</v>
      </c>
      <c r="C104" s="16" t="s">
        <v>107</v>
      </c>
      <c r="D104" s="21" t="s">
        <v>227</v>
      </c>
      <c r="E104" s="20">
        <f t="shared" si="1"/>
        <v>45561980</v>
      </c>
      <c r="F104" s="29">
        <v>6213124</v>
      </c>
      <c r="G104" s="29">
        <v>39348856</v>
      </c>
    </row>
    <row r="105" ht="24" customHeight="true" spans="1:7">
      <c r="A105" s="16" t="s">
        <v>226</v>
      </c>
      <c r="B105" s="16" t="s">
        <v>109</v>
      </c>
      <c r="C105" s="16" t="s">
        <v>107</v>
      </c>
      <c r="D105" s="21" t="s">
        <v>228</v>
      </c>
      <c r="E105" s="20">
        <f t="shared" si="1"/>
        <v>13358424</v>
      </c>
      <c r="F105" s="29">
        <v>6213124</v>
      </c>
      <c r="G105" s="29">
        <v>7145300</v>
      </c>
    </row>
    <row r="106" ht="24" customHeight="true" spans="1:7">
      <c r="A106" s="16" t="s">
        <v>226</v>
      </c>
      <c r="B106" s="16" t="s">
        <v>109</v>
      </c>
      <c r="C106" s="16" t="s">
        <v>109</v>
      </c>
      <c r="D106" s="21" t="s">
        <v>115</v>
      </c>
      <c r="E106" s="20">
        <f t="shared" si="1"/>
        <v>1878340</v>
      </c>
      <c r="F106" s="29">
        <v>1863340</v>
      </c>
      <c r="G106" s="29">
        <v>15000</v>
      </c>
    </row>
    <row r="107" ht="24" customHeight="true" spans="1:7">
      <c r="A107" s="16" t="s">
        <v>226</v>
      </c>
      <c r="B107" s="16" t="s">
        <v>109</v>
      </c>
      <c r="C107" s="16" t="s">
        <v>126</v>
      </c>
      <c r="D107" s="21" t="s">
        <v>229</v>
      </c>
      <c r="E107" s="20">
        <f t="shared" si="1"/>
        <v>4191600</v>
      </c>
      <c r="F107" s="29">
        <v>0</v>
      </c>
      <c r="G107" s="29">
        <v>4191600</v>
      </c>
    </row>
    <row r="108" ht="24" customHeight="true" spans="1:7">
      <c r="A108" s="16" t="s">
        <v>226</v>
      </c>
      <c r="B108" s="16" t="s">
        <v>109</v>
      </c>
      <c r="C108" s="16" t="s">
        <v>111</v>
      </c>
      <c r="D108" s="21" t="s">
        <v>230</v>
      </c>
      <c r="E108" s="20">
        <f t="shared" si="1"/>
        <v>7288484</v>
      </c>
      <c r="F108" s="29">
        <v>4349784</v>
      </c>
      <c r="G108" s="29">
        <v>2938700</v>
      </c>
    </row>
    <row r="109" ht="24" customHeight="true" spans="1:7">
      <c r="A109" s="16" t="s">
        <v>226</v>
      </c>
      <c r="B109" s="16" t="s">
        <v>154</v>
      </c>
      <c r="C109" s="16" t="s">
        <v>107</v>
      </c>
      <c r="D109" s="21" t="s">
        <v>231</v>
      </c>
      <c r="E109" s="20">
        <f t="shared" si="1"/>
        <v>260000</v>
      </c>
      <c r="F109" s="29">
        <v>0</v>
      </c>
      <c r="G109" s="29">
        <v>260000</v>
      </c>
    </row>
    <row r="110" ht="24" customHeight="true" spans="1:7">
      <c r="A110" s="16" t="s">
        <v>226</v>
      </c>
      <c r="B110" s="16" t="s">
        <v>154</v>
      </c>
      <c r="C110" s="16" t="s">
        <v>109</v>
      </c>
      <c r="D110" s="21" t="s">
        <v>231</v>
      </c>
      <c r="E110" s="20">
        <f t="shared" si="1"/>
        <v>260000</v>
      </c>
      <c r="F110" s="29">
        <v>0</v>
      </c>
      <c r="G110" s="29">
        <v>260000</v>
      </c>
    </row>
    <row r="111" ht="24" customHeight="true" spans="1:7">
      <c r="A111" s="16" t="s">
        <v>226</v>
      </c>
      <c r="B111" s="16" t="s">
        <v>113</v>
      </c>
      <c r="C111" s="16" t="s">
        <v>107</v>
      </c>
      <c r="D111" s="21" t="s">
        <v>232</v>
      </c>
      <c r="E111" s="20">
        <f t="shared" si="1"/>
        <v>18088356</v>
      </c>
      <c r="F111" s="29">
        <v>0</v>
      </c>
      <c r="G111" s="29">
        <v>18088356</v>
      </c>
    </row>
    <row r="112" ht="24" customHeight="true" spans="1:7">
      <c r="A112" s="16" t="s">
        <v>226</v>
      </c>
      <c r="B112" s="16" t="s">
        <v>113</v>
      </c>
      <c r="C112" s="16" t="s">
        <v>111</v>
      </c>
      <c r="D112" s="21" t="s">
        <v>233</v>
      </c>
      <c r="E112" s="20">
        <f t="shared" si="1"/>
        <v>18088356</v>
      </c>
      <c r="F112" s="29">
        <v>0</v>
      </c>
      <c r="G112" s="29">
        <v>18088356</v>
      </c>
    </row>
    <row r="113" ht="24" customHeight="true" spans="1:7">
      <c r="A113" s="16" t="s">
        <v>226</v>
      </c>
      <c r="B113" s="16" t="s">
        <v>117</v>
      </c>
      <c r="C113" s="16" t="s">
        <v>107</v>
      </c>
      <c r="D113" s="21" t="s">
        <v>234</v>
      </c>
      <c r="E113" s="20">
        <f t="shared" si="1"/>
        <v>5460600</v>
      </c>
      <c r="F113" s="29">
        <v>0</v>
      </c>
      <c r="G113" s="29">
        <v>5460600</v>
      </c>
    </row>
    <row r="114" ht="24" customHeight="true" spans="1:7">
      <c r="A114" s="16" t="s">
        <v>226</v>
      </c>
      <c r="B114" s="16" t="s">
        <v>117</v>
      </c>
      <c r="C114" s="16" t="s">
        <v>109</v>
      </c>
      <c r="D114" s="21" t="s">
        <v>234</v>
      </c>
      <c r="E114" s="20">
        <f t="shared" si="1"/>
        <v>5460600</v>
      </c>
      <c r="F114" s="29">
        <v>0</v>
      </c>
      <c r="G114" s="29">
        <v>5460600</v>
      </c>
    </row>
    <row r="115" ht="24" customHeight="true" spans="1:7">
      <c r="A115" s="16" t="s">
        <v>226</v>
      </c>
      <c r="B115" s="16" t="s">
        <v>111</v>
      </c>
      <c r="C115" s="16" t="s">
        <v>107</v>
      </c>
      <c r="D115" s="21" t="s">
        <v>239</v>
      </c>
      <c r="E115" s="20">
        <f t="shared" si="1"/>
        <v>8394600</v>
      </c>
      <c r="F115" s="29">
        <v>0</v>
      </c>
      <c r="G115" s="29">
        <v>8394600</v>
      </c>
    </row>
    <row r="116" ht="24" customHeight="true" spans="1:7">
      <c r="A116" s="16" t="s">
        <v>226</v>
      </c>
      <c r="B116" s="16" t="s">
        <v>111</v>
      </c>
      <c r="C116" s="16" t="s">
        <v>111</v>
      </c>
      <c r="D116" s="21" t="s">
        <v>239</v>
      </c>
      <c r="E116" s="20">
        <f t="shared" si="1"/>
        <v>8394600</v>
      </c>
      <c r="F116" s="29">
        <v>0</v>
      </c>
      <c r="G116" s="29">
        <v>8394600</v>
      </c>
    </row>
    <row r="117" ht="24" customHeight="true" spans="1:7">
      <c r="A117" s="16" t="s">
        <v>240</v>
      </c>
      <c r="B117" s="16" t="s">
        <v>107</v>
      </c>
      <c r="C117" s="16" t="s">
        <v>107</v>
      </c>
      <c r="D117" s="21" t="s">
        <v>241</v>
      </c>
      <c r="E117" s="20">
        <f t="shared" si="1"/>
        <v>132813806.57</v>
      </c>
      <c r="F117" s="29">
        <v>5873460</v>
      </c>
      <c r="G117" s="29">
        <v>126940346.57</v>
      </c>
    </row>
    <row r="118" ht="24" customHeight="true" spans="1:7">
      <c r="A118" s="16" t="s">
        <v>240</v>
      </c>
      <c r="B118" s="16" t="s">
        <v>109</v>
      </c>
      <c r="C118" s="16" t="s">
        <v>107</v>
      </c>
      <c r="D118" s="21" t="s">
        <v>242</v>
      </c>
      <c r="E118" s="20">
        <f t="shared" si="1"/>
        <v>16023571.37</v>
      </c>
      <c r="F118" s="29">
        <v>4063760</v>
      </c>
      <c r="G118" s="29">
        <v>11959811.37</v>
      </c>
    </row>
    <row r="119" ht="24" customHeight="true" spans="1:7">
      <c r="A119" s="16" t="s">
        <v>240</v>
      </c>
      <c r="B119" s="16" t="s">
        <v>109</v>
      </c>
      <c r="C119" s="16" t="s">
        <v>126</v>
      </c>
      <c r="D119" s="21" t="s">
        <v>150</v>
      </c>
      <c r="E119" s="20">
        <f t="shared" si="1"/>
        <v>4104760</v>
      </c>
      <c r="F119" s="29">
        <v>4063760</v>
      </c>
      <c r="G119" s="29">
        <v>41000</v>
      </c>
    </row>
    <row r="120" ht="24" customHeight="true" spans="1:7">
      <c r="A120" s="16" t="s">
        <v>240</v>
      </c>
      <c r="B120" s="16" t="s">
        <v>109</v>
      </c>
      <c r="C120" s="16" t="s">
        <v>124</v>
      </c>
      <c r="D120" s="21" t="s">
        <v>243</v>
      </c>
      <c r="E120" s="20">
        <f t="shared" si="1"/>
        <v>59000</v>
      </c>
      <c r="F120" s="29">
        <v>0</v>
      </c>
      <c r="G120" s="29">
        <v>59000</v>
      </c>
    </row>
    <row r="121" ht="24" customHeight="true" spans="1:7">
      <c r="A121" s="16" t="s">
        <v>240</v>
      </c>
      <c r="B121" s="16" t="s">
        <v>109</v>
      </c>
      <c r="C121" s="16" t="s">
        <v>166</v>
      </c>
      <c r="D121" s="21" t="s">
        <v>244</v>
      </c>
      <c r="E121" s="20">
        <f t="shared" si="1"/>
        <v>117800</v>
      </c>
      <c r="F121" s="29">
        <v>0</v>
      </c>
      <c r="G121" s="29">
        <v>117800</v>
      </c>
    </row>
    <row r="122" ht="24" customHeight="true" spans="1:7">
      <c r="A122" s="16" t="s">
        <v>240</v>
      </c>
      <c r="B122" s="16" t="s">
        <v>109</v>
      </c>
      <c r="C122" s="16" t="s">
        <v>245</v>
      </c>
      <c r="D122" s="21" t="s">
        <v>246</v>
      </c>
      <c r="E122" s="20">
        <f t="shared" si="1"/>
        <v>141077.28</v>
      </c>
      <c r="F122" s="29">
        <v>0</v>
      </c>
      <c r="G122" s="29">
        <v>141077.28</v>
      </c>
    </row>
    <row r="123" ht="24" customHeight="true" spans="1:7">
      <c r="A123" s="16" t="s">
        <v>240</v>
      </c>
      <c r="B123" s="16" t="s">
        <v>109</v>
      </c>
      <c r="C123" s="16" t="s">
        <v>247</v>
      </c>
      <c r="D123" s="21" t="s">
        <v>248</v>
      </c>
      <c r="E123" s="20">
        <f t="shared" si="1"/>
        <v>1824984.09</v>
      </c>
      <c r="F123" s="29">
        <v>0</v>
      </c>
      <c r="G123" s="29">
        <v>1824984.09</v>
      </c>
    </row>
    <row r="124" ht="24" customHeight="true" spans="1:7">
      <c r="A124" s="16" t="s">
        <v>240</v>
      </c>
      <c r="B124" s="16" t="s">
        <v>109</v>
      </c>
      <c r="C124" s="16" t="s">
        <v>249</v>
      </c>
      <c r="D124" s="21" t="s">
        <v>250</v>
      </c>
      <c r="E124" s="20">
        <f t="shared" si="1"/>
        <v>9850</v>
      </c>
      <c r="F124" s="29">
        <v>0</v>
      </c>
      <c r="G124" s="29">
        <v>9850</v>
      </c>
    </row>
    <row r="125" ht="24" customHeight="true" spans="1:7">
      <c r="A125" s="16" t="s">
        <v>240</v>
      </c>
      <c r="B125" s="16" t="s">
        <v>109</v>
      </c>
      <c r="C125" s="16" t="s">
        <v>251</v>
      </c>
      <c r="D125" s="21" t="s">
        <v>252</v>
      </c>
      <c r="E125" s="20">
        <f t="shared" si="1"/>
        <v>141100</v>
      </c>
      <c r="F125" s="29">
        <v>0</v>
      </c>
      <c r="G125" s="29">
        <v>141100</v>
      </c>
    </row>
    <row r="126" ht="24" customHeight="true" spans="1:7">
      <c r="A126" s="16" t="s">
        <v>240</v>
      </c>
      <c r="B126" s="16" t="s">
        <v>109</v>
      </c>
      <c r="C126" s="16" t="s">
        <v>253</v>
      </c>
      <c r="D126" s="21" t="s">
        <v>254</v>
      </c>
      <c r="E126" s="20">
        <f t="shared" si="1"/>
        <v>427700</v>
      </c>
      <c r="F126" s="29">
        <v>0</v>
      </c>
      <c r="G126" s="29">
        <v>427700</v>
      </c>
    </row>
    <row r="127" ht="24" customHeight="true" spans="1:7">
      <c r="A127" s="16" t="s">
        <v>240</v>
      </c>
      <c r="B127" s="16" t="s">
        <v>109</v>
      </c>
      <c r="C127" s="16" t="s">
        <v>111</v>
      </c>
      <c r="D127" s="21" t="s">
        <v>255</v>
      </c>
      <c r="E127" s="20">
        <f t="shared" si="1"/>
        <v>9197300</v>
      </c>
      <c r="F127" s="29">
        <v>0</v>
      </c>
      <c r="G127" s="29">
        <v>9197300</v>
      </c>
    </row>
    <row r="128" ht="24" customHeight="true" spans="1:7">
      <c r="A128" s="16" t="s">
        <v>240</v>
      </c>
      <c r="B128" s="16" t="s">
        <v>154</v>
      </c>
      <c r="C128" s="16" t="s">
        <v>107</v>
      </c>
      <c r="D128" s="21" t="s">
        <v>256</v>
      </c>
      <c r="E128" s="20">
        <f t="shared" si="1"/>
        <v>37480746</v>
      </c>
      <c r="F128" s="29">
        <v>0</v>
      </c>
      <c r="G128" s="29">
        <v>37480746</v>
      </c>
    </row>
    <row r="129" ht="24" customHeight="true" spans="1:7">
      <c r="A129" s="16" t="s">
        <v>240</v>
      </c>
      <c r="B129" s="16" t="s">
        <v>154</v>
      </c>
      <c r="C129" s="16" t="s">
        <v>117</v>
      </c>
      <c r="D129" s="21" t="s">
        <v>257</v>
      </c>
      <c r="E129" s="20">
        <f t="shared" si="1"/>
        <v>4236700</v>
      </c>
      <c r="F129" s="29">
        <v>0</v>
      </c>
      <c r="G129" s="29">
        <v>4236700</v>
      </c>
    </row>
    <row r="130" ht="24" customHeight="true" spans="1:7">
      <c r="A130" s="16" t="s">
        <v>240</v>
      </c>
      <c r="B130" s="16" t="s">
        <v>154</v>
      </c>
      <c r="C130" s="16" t="s">
        <v>159</v>
      </c>
      <c r="D130" s="21" t="s">
        <v>258</v>
      </c>
      <c r="E130" s="20">
        <f t="shared" si="1"/>
        <v>9483846</v>
      </c>
      <c r="F130" s="29">
        <v>0</v>
      </c>
      <c r="G130" s="29">
        <v>9483846</v>
      </c>
    </row>
    <row r="131" ht="24" customHeight="true" spans="1:7">
      <c r="A131" s="16" t="s">
        <v>240</v>
      </c>
      <c r="B131" s="16" t="s">
        <v>154</v>
      </c>
      <c r="C131" s="16" t="s">
        <v>166</v>
      </c>
      <c r="D131" s="21" t="s">
        <v>259</v>
      </c>
      <c r="E131" s="20">
        <f t="shared" si="1"/>
        <v>22860200</v>
      </c>
      <c r="F131" s="29">
        <v>0</v>
      </c>
      <c r="G131" s="29">
        <v>22860200</v>
      </c>
    </row>
    <row r="132" ht="24" customHeight="true" spans="1:7">
      <c r="A132" s="16" t="s">
        <v>240</v>
      </c>
      <c r="B132" s="16" t="s">
        <v>154</v>
      </c>
      <c r="C132" s="16" t="s">
        <v>260</v>
      </c>
      <c r="D132" s="21" t="s">
        <v>261</v>
      </c>
      <c r="E132" s="20">
        <f t="shared" si="1"/>
        <v>900000</v>
      </c>
      <c r="F132" s="29">
        <v>0</v>
      </c>
      <c r="G132" s="29">
        <v>900000</v>
      </c>
    </row>
    <row r="133" ht="24" customHeight="true" spans="1:7">
      <c r="A133" s="16" t="s">
        <v>240</v>
      </c>
      <c r="B133" s="16" t="s">
        <v>113</v>
      </c>
      <c r="C133" s="16" t="s">
        <v>107</v>
      </c>
      <c r="D133" s="21" t="s">
        <v>262</v>
      </c>
      <c r="E133" s="20">
        <f t="shared" si="1"/>
        <v>65188517</v>
      </c>
      <c r="F133" s="29">
        <v>1809700</v>
      </c>
      <c r="G133" s="29">
        <v>63378817</v>
      </c>
    </row>
    <row r="134" ht="24" customHeight="true" spans="1:7">
      <c r="A134" s="16" t="s">
        <v>240</v>
      </c>
      <c r="B134" s="16" t="s">
        <v>113</v>
      </c>
      <c r="C134" s="16" t="s">
        <v>126</v>
      </c>
      <c r="D134" s="21" t="s">
        <v>263</v>
      </c>
      <c r="E134" s="20">
        <f t="shared" si="1"/>
        <v>3834700</v>
      </c>
      <c r="F134" s="29">
        <v>1809700</v>
      </c>
      <c r="G134" s="29">
        <v>2025000</v>
      </c>
    </row>
    <row r="135" ht="24" customHeight="true" spans="1:7">
      <c r="A135" s="16" t="s">
        <v>240</v>
      </c>
      <c r="B135" s="16" t="s">
        <v>113</v>
      </c>
      <c r="C135" s="16" t="s">
        <v>117</v>
      </c>
      <c r="D135" s="21" t="s">
        <v>264</v>
      </c>
      <c r="E135" s="20">
        <f t="shared" si="1"/>
        <v>20267455</v>
      </c>
      <c r="F135" s="29">
        <v>0</v>
      </c>
      <c r="G135" s="29">
        <v>20267455</v>
      </c>
    </row>
    <row r="136" ht="24" customHeight="true" spans="1:7">
      <c r="A136" s="16" t="s">
        <v>240</v>
      </c>
      <c r="B136" s="16" t="s">
        <v>113</v>
      </c>
      <c r="C136" s="16" t="s">
        <v>186</v>
      </c>
      <c r="D136" s="21" t="s">
        <v>265</v>
      </c>
      <c r="E136" s="20">
        <f t="shared" si="1"/>
        <v>3000</v>
      </c>
      <c r="F136" s="29">
        <v>0</v>
      </c>
      <c r="G136" s="29">
        <v>3000</v>
      </c>
    </row>
    <row r="137" ht="24" customHeight="true" spans="1:7">
      <c r="A137" s="16" t="s">
        <v>240</v>
      </c>
      <c r="B137" s="16" t="s">
        <v>113</v>
      </c>
      <c r="C137" s="16" t="s">
        <v>237</v>
      </c>
      <c r="D137" s="21" t="s">
        <v>266</v>
      </c>
      <c r="E137" s="20">
        <f t="shared" ref="E137:E157" si="2">SUM(F137,G137)</f>
        <v>1511200</v>
      </c>
      <c r="F137" s="29">
        <v>0</v>
      </c>
      <c r="G137" s="29">
        <v>1511200</v>
      </c>
    </row>
    <row r="138" ht="24" customHeight="true" spans="1:7">
      <c r="A138" s="16" t="s">
        <v>240</v>
      </c>
      <c r="B138" s="16" t="s">
        <v>113</v>
      </c>
      <c r="C138" s="16" t="s">
        <v>141</v>
      </c>
      <c r="D138" s="21" t="s">
        <v>261</v>
      </c>
      <c r="E138" s="20">
        <f t="shared" si="2"/>
        <v>260000</v>
      </c>
      <c r="F138" s="29">
        <v>0</v>
      </c>
      <c r="G138" s="29">
        <v>260000</v>
      </c>
    </row>
    <row r="139" ht="24" customHeight="true" spans="1:7">
      <c r="A139" s="16" t="s">
        <v>240</v>
      </c>
      <c r="B139" s="16" t="s">
        <v>113</v>
      </c>
      <c r="C139" s="16" t="s">
        <v>111</v>
      </c>
      <c r="D139" s="21" t="s">
        <v>267</v>
      </c>
      <c r="E139" s="20">
        <f t="shared" si="2"/>
        <v>39312162</v>
      </c>
      <c r="F139" s="29">
        <v>0</v>
      </c>
      <c r="G139" s="29">
        <v>39312162</v>
      </c>
    </row>
    <row r="140" ht="24" customHeight="true" spans="1:7">
      <c r="A140" s="16" t="s">
        <v>240</v>
      </c>
      <c r="B140" s="16" t="s">
        <v>159</v>
      </c>
      <c r="C140" s="16" t="s">
        <v>107</v>
      </c>
      <c r="D140" s="21" t="s">
        <v>268</v>
      </c>
      <c r="E140" s="20">
        <f t="shared" si="2"/>
        <v>11920972.2</v>
      </c>
      <c r="F140" s="29">
        <v>0</v>
      </c>
      <c r="G140" s="29">
        <v>11920972.2</v>
      </c>
    </row>
    <row r="141" ht="24" customHeight="true" spans="1:7">
      <c r="A141" s="16" t="s">
        <v>240</v>
      </c>
      <c r="B141" s="16" t="s">
        <v>159</v>
      </c>
      <c r="C141" s="16" t="s">
        <v>109</v>
      </c>
      <c r="D141" s="21" t="s">
        <v>269</v>
      </c>
      <c r="E141" s="20">
        <f t="shared" si="2"/>
        <v>3140972.2</v>
      </c>
      <c r="F141" s="29">
        <v>0</v>
      </c>
      <c r="G141" s="29">
        <v>3140972.2</v>
      </c>
    </row>
    <row r="142" ht="24" customHeight="true" spans="1:7">
      <c r="A142" s="16" t="s">
        <v>240</v>
      </c>
      <c r="B142" s="16" t="s">
        <v>159</v>
      </c>
      <c r="C142" s="16" t="s">
        <v>117</v>
      </c>
      <c r="D142" s="21" t="s">
        <v>270</v>
      </c>
      <c r="E142" s="20">
        <f t="shared" si="2"/>
        <v>3900000</v>
      </c>
      <c r="F142" s="29">
        <v>0</v>
      </c>
      <c r="G142" s="29">
        <v>3900000</v>
      </c>
    </row>
    <row r="143" ht="24" customHeight="true" spans="1:7">
      <c r="A143" s="16" t="s">
        <v>240</v>
      </c>
      <c r="B143" s="16" t="s">
        <v>159</v>
      </c>
      <c r="C143" s="16" t="s">
        <v>119</v>
      </c>
      <c r="D143" s="21" t="s">
        <v>271</v>
      </c>
      <c r="E143" s="20">
        <f t="shared" si="2"/>
        <v>4680000</v>
      </c>
      <c r="F143" s="29">
        <v>0</v>
      </c>
      <c r="G143" s="29">
        <v>4680000</v>
      </c>
    </row>
    <row r="144" ht="24" customHeight="true" spans="1:7">
      <c r="A144" s="16" t="s">
        <v>240</v>
      </c>
      <c r="B144" s="16" t="s">
        <v>159</v>
      </c>
      <c r="C144" s="16" t="s">
        <v>111</v>
      </c>
      <c r="D144" s="21" t="s">
        <v>272</v>
      </c>
      <c r="E144" s="20">
        <f t="shared" si="2"/>
        <v>200000</v>
      </c>
      <c r="F144" s="29">
        <v>0</v>
      </c>
      <c r="G144" s="29">
        <v>200000</v>
      </c>
    </row>
    <row r="145" ht="24" customHeight="true" spans="1:7">
      <c r="A145" s="16" t="s">
        <v>240</v>
      </c>
      <c r="B145" s="16" t="s">
        <v>111</v>
      </c>
      <c r="C145" s="16" t="s">
        <v>107</v>
      </c>
      <c r="D145" s="21" t="s">
        <v>276</v>
      </c>
      <c r="E145" s="20">
        <f t="shared" si="2"/>
        <v>2200000</v>
      </c>
      <c r="F145" s="29">
        <v>0</v>
      </c>
      <c r="G145" s="29">
        <v>2200000</v>
      </c>
    </row>
    <row r="146" ht="24" customHeight="true" spans="1:7">
      <c r="A146" s="16" t="s">
        <v>240</v>
      </c>
      <c r="B146" s="16" t="s">
        <v>111</v>
      </c>
      <c r="C146" s="16" t="s">
        <v>111</v>
      </c>
      <c r="D146" s="21" t="s">
        <v>276</v>
      </c>
      <c r="E146" s="20">
        <f t="shared" si="2"/>
        <v>2200000</v>
      </c>
      <c r="F146" s="29">
        <v>0</v>
      </c>
      <c r="G146" s="29">
        <v>2200000</v>
      </c>
    </row>
    <row r="147" ht="24" customHeight="true" spans="1:7">
      <c r="A147" s="16" t="s">
        <v>277</v>
      </c>
      <c r="B147" s="16" t="s">
        <v>107</v>
      </c>
      <c r="C147" s="16" t="s">
        <v>107</v>
      </c>
      <c r="D147" s="21" t="s">
        <v>278</v>
      </c>
      <c r="E147" s="20">
        <f t="shared" si="2"/>
        <v>24000000</v>
      </c>
      <c r="F147" s="29">
        <v>0</v>
      </c>
      <c r="G147" s="29">
        <v>24000000</v>
      </c>
    </row>
    <row r="148" ht="24" customHeight="true" spans="1:7">
      <c r="A148" s="16" t="s">
        <v>277</v>
      </c>
      <c r="B148" s="16" t="s">
        <v>154</v>
      </c>
      <c r="C148" s="16" t="s">
        <v>107</v>
      </c>
      <c r="D148" s="21" t="s">
        <v>279</v>
      </c>
      <c r="E148" s="20">
        <f t="shared" si="2"/>
        <v>24000000</v>
      </c>
      <c r="F148" s="29">
        <v>0</v>
      </c>
      <c r="G148" s="29">
        <v>24000000</v>
      </c>
    </row>
    <row r="149" ht="24" customHeight="true" spans="1:7">
      <c r="A149" s="16" t="s">
        <v>277</v>
      </c>
      <c r="B149" s="16" t="s">
        <v>154</v>
      </c>
      <c r="C149" s="16" t="s">
        <v>111</v>
      </c>
      <c r="D149" s="21" t="s">
        <v>280</v>
      </c>
      <c r="E149" s="20">
        <f t="shared" si="2"/>
        <v>24000000</v>
      </c>
      <c r="F149" s="29">
        <v>0</v>
      </c>
      <c r="G149" s="29">
        <v>24000000</v>
      </c>
    </row>
    <row r="150" ht="24" customHeight="true" spans="1:7">
      <c r="A150" s="16" t="s">
        <v>281</v>
      </c>
      <c r="B150" s="16" t="s">
        <v>107</v>
      </c>
      <c r="C150" s="16" t="s">
        <v>107</v>
      </c>
      <c r="D150" s="21" t="s">
        <v>282</v>
      </c>
      <c r="E150" s="20">
        <f t="shared" si="2"/>
        <v>6459200</v>
      </c>
      <c r="F150" s="29">
        <v>6459200</v>
      </c>
      <c r="G150" s="29">
        <v>0</v>
      </c>
    </row>
    <row r="151" ht="24" customHeight="true" spans="1:7">
      <c r="A151" s="16" t="s">
        <v>281</v>
      </c>
      <c r="B151" s="16" t="s">
        <v>154</v>
      </c>
      <c r="C151" s="16" t="s">
        <v>107</v>
      </c>
      <c r="D151" s="21" t="s">
        <v>283</v>
      </c>
      <c r="E151" s="20">
        <f t="shared" si="2"/>
        <v>6459200</v>
      </c>
      <c r="F151" s="29">
        <v>6459200</v>
      </c>
      <c r="G151" s="29">
        <v>0</v>
      </c>
    </row>
    <row r="152" ht="24" customHeight="true" spans="1:7">
      <c r="A152" s="16" t="s">
        <v>281</v>
      </c>
      <c r="B152" s="16" t="s">
        <v>154</v>
      </c>
      <c r="C152" s="16" t="s">
        <v>109</v>
      </c>
      <c r="D152" s="21" t="s">
        <v>284</v>
      </c>
      <c r="E152" s="20">
        <f t="shared" si="2"/>
        <v>3841200</v>
      </c>
      <c r="F152" s="29">
        <v>3841200</v>
      </c>
      <c r="G152" s="29">
        <v>0</v>
      </c>
    </row>
    <row r="153" ht="24" customHeight="true" spans="1:7">
      <c r="A153" s="16" t="s">
        <v>281</v>
      </c>
      <c r="B153" s="16" t="s">
        <v>154</v>
      </c>
      <c r="C153" s="16" t="s">
        <v>113</v>
      </c>
      <c r="D153" s="21" t="s">
        <v>285</v>
      </c>
      <c r="E153" s="20">
        <f t="shared" si="2"/>
        <v>2618000</v>
      </c>
      <c r="F153" s="29">
        <v>2618000</v>
      </c>
      <c r="G153" s="29">
        <v>0</v>
      </c>
    </row>
    <row r="154" ht="24" customHeight="true" spans="1:7">
      <c r="A154" s="16" t="s">
        <v>286</v>
      </c>
      <c r="B154" s="16" t="s">
        <v>107</v>
      </c>
      <c r="C154" s="16" t="s">
        <v>107</v>
      </c>
      <c r="D154" s="21" t="s">
        <v>287</v>
      </c>
      <c r="E154" s="20">
        <f t="shared" si="2"/>
        <v>1500000</v>
      </c>
      <c r="F154" s="29">
        <v>0</v>
      </c>
      <c r="G154" s="29">
        <v>1500000</v>
      </c>
    </row>
    <row r="155" ht="24" customHeight="true" spans="1:7">
      <c r="A155" s="16" t="s">
        <v>286</v>
      </c>
      <c r="B155" s="16" t="s">
        <v>107</v>
      </c>
      <c r="C155" s="16" t="s">
        <v>107</v>
      </c>
      <c r="D155" s="21" t="s">
        <v>287</v>
      </c>
      <c r="E155" s="20">
        <f t="shared" si="2"/>
        <v>1500000</v>
      </c>
      <c r="F155" s="29">
        <v>0</v>
      </c>
      <c r="G155" s="29">
        <v>1500000</v>
      </c>
    </row>
    <row r="156" ht="24" customHeight="true" spans="1:7">
      <c r="A156" s="16" t="s">
        <v>286</v>
      </c>
      <c r="B156" s="16" t="s">
        <v>107</v>
      </c>
      <c r="C156" s="16" t="s">
        <v>107</v>
      </c>
      <c r="D156" s="21" t="s">
        <v>287</v>
      </c>
      <c r="E156" s="20">
        <f t="shared" si="2"/>
        <v>1500000</v>
      </c>
      <c r="F156" s="29">
        <v>0</v>
      </c>
      <c r="G156" s="29">
        <v>1500000</v>
      </c>
    </row>
    <row r="157" ht="24" customHeight="true" spans="1:7">
      <c r="A157" s="16" t="s">
        <v>98</v>
      </c>
      <c r="B157" s="16"/>
      <c r="C157" s="16"/>
      <c r="D157" s="16"/>
      <c r="E157" s="20">
        <f t="shared" si="2"/>
        <v>445168658.05</v>
      </c>
      <c r="F157" s="20">
        <v>66329328</v>
      </c>
      <c r="G157" s="20">
        <v>378839330.05</v>
      </c>
    </row>
  </sheetData>
  <sheetProtection password="CC3D" sheet="1"/>
  <mergeCells count="10">
    <mergeCell ref="A2:G2"/>
    <mergeCell ref="A4:E4"/>
    <mergeCell ref="A6:D6"/>
    <mergeCell ref="E6:G6"/>
    <mergeCell ref="A7:C7"/>
    <mergeCell ref="A157:D157"/>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1" sqref="A1"/>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5"/>
      <c r="B1" s="5"/>
      <c r="C1" s="5"/>
      <c r="D1" s="5"/>
      <c r="E1" s="11"/>
      <c r="F1" s="11"/>
      <c r="G1" s="11" t="s">
        <v>329</v>
      </c>
    </row>
    <row r="2" ht="22.5" customHeight="true" spans="1:7">
      <c r="A2" s="3" t="s">
        <v>330</v>
      </c>
      <c r="B2" s="3"/>
      <c r="C2" s="3"/>
      <c r="D2" s="3"/>
      <c r="E2" s="3"/>
      <c r="F2" s="3"/>
      <c r="G2" s="3"/>
    </row>
    <row r="3" ht="7.5" customHeight="true" spans="1:7">
      <c r="A3" s="5"/>
      <c r="B3" s="5"/>
      <c r="C3" s="5"/>
      <c r="D3" s="5"/>
      <c r="E3" s="11"/>
      <c r="F3" s="11"/>
      <c r="G3" s="5"/>
    </row>
    <row r="4" ht="24" customHeight="true" spans="1:7">
      <c r="A4" s="5" t="s">
        <v>65</v>
      </c>
      <c r="B4" s="5"/>
      <c r="C4" s="5"/>
      <c r="D4" s="5"/>
      <c r="E4" s="5"/>
      <c r="F4" s="5"/>
      <c r="G4" s="11" t="s">
        <v>66</v>
      </c>
    </row>
    <row r="5" ht="7.5" customHeight="true" spans="1:7">
      <c r="A5" s="10"/>
      <c r="B5" s="10"/>
      <c r="C5" s="10"/>
      <c r="D5" s="10"/>
      <c r="E5" s="10"/>
      <c r="F5" s="10"/>
      <c r="G5" s="10"/>
    </row>
    <row r="6" ht="24" customHeight="true" spans="1:7">
      <c r="A6" s="12" t="s">
        <v>69</v>
      </c>
      <c r="B6" s="12"/>
      <c r="C6" s="12"/>
      <c r="D6" s="12"/>
      <c r="E6" s="12" t="s">
        <v>331</v>
      </c>
      <c r="F6" s="12"/>
      <c r="G6" s="12"/>
    </row>
    <row r="7" ht="24" customHeight="true" spans="1:7">
      <c r="A7" s="12" t="s">
        <v>96</v>
      </c>
      <c r="B7" s="12"/>
      <c r="C7" s="12"/>
      <c r="D7" s="12" t="s">
        <v>97</v>
      </c>
      <c r="E7" s="12" t="s">
        <v>98</v>
      </c>
      <c r="F7" s="6" t="s">
        <v>297</v>
      </c>
      <c r="G7" s="12" t="s">
        <v>298</v>
      </c>
    </row>
    <row r="8" ht="24" customHeight="true" spans="1:7">
      <c r="A8" s="12" t="s">
        <v>103</v>
      </c>
      <c r="B8" s="12" t="s">
        <v>104</v>
      </c>
      <c r="C8" s="12" t="s">
        <v>105</v>
      </c>
      <c r="D8" s="12"/>
      <c r="E8" s="12"/>
      <c r="F8" s="6"/>
      <c r="G8" s="12"/>
    </row>
    <row r="9" hidden="true" customHeight="true" spans="1:7">
      <c r="A9" s="16" t="s">
        <v>107</v>
      </c>
      <c r="B9" s="16" t="s">
        <v>107</v>
      </c>
      <c r="C9" s="16" t="s">
        <v>107</v>
      </c>
      <c r="D9" s="21"/>
      <c r="E9" s="26">
        <f t="shared" ref="E9:E21" si="0">SUM(F9,G9)</f>
        <v>76906956</v>
      </c>
      <c r="F9" s="26">
        <f>SUM(F10:F20)</f>
        <v>0</v>
      </c>
      <c r="G9" s="26">
        <f>SUM(G10:G20)</f>
        <v>76906956</v>
      </c>
    </row>
    <row r="10" ht="24" customHeight="true" spans="1:7">
      <c r="A10" s="16" t="s">
        <v>226</v>
      </c>
      <c r="B10" s="16" t="s">
        <v>107</v>
      </c>
      <c r="C10" s="16" t="s">
        <v>107</v>
      </c>
      <c r="D10" s="16" t="s">
        <v>227</v>
      </c>
      <c r="E10" s="20">
        <f t="shared" si="0"/>
        <v>21302052</v>
      </c>
      <c r="F10" s="20">
        <v>0</v>
      </c>
      <c r="G10" s="20">
        <v>21302052</v>
      </c>
    </row>
    <row r="11" ht="24" customHeight="true" spans="1:7">
      <c r="A11" s="16" t="s">
        <v>226</v>
      </c>
      <c r="B11" s="16" t="s">
        <v>124</v>
      </c>
      <c r="C11" s="16" t="s">
        <v>107</v>
      </c>
      <c r="D11" s="16" t="s">
        <v>235</v>
      </c>
      <c r="E11" s="20">
        <f t="shared" si="0"/>
        <v>21302052</v>
      </c>
      <c r="F11" s="20">
        <v>0</v>
      </c>
      <c r="G11" s="20">
        <v>21302052</v>
      </c>
    </row>
    <row r="12" ht="24" customHeight="true" spans="1:7">
      <c r="A12" s="16" t="s">
        <v>226</v>
      </c>
      <c r="B12" s="16" t="s">
        <v>124</v>
      </c>
      <c r="C12" s="16" t="s">
        <v>126</v>
      </c>
      <c r="D12" s="16" t="s">
        <v>236</v>
      </c>
      <c r="E12" s="20">
        <f t="shared" si="0"/>
        <v>18575314</v>
      </c>
      <c r="F12" s="20">
        <v>0</v>
      </c>
      <c r="G12" s="20">
        <v>18575314</v>
      </c>
    </row>
    <row r="13" ht="24" customHeight="true" spans="1:7">
      <c r="A13" s="16" t="s">
        <v>226</v>
      </c>
      <c r="B13" s="16" t="s">
        <v>124</v>
      </c>
      <c r="C13" s="16" t="s">
        <v>237</v>
      </c>
      <c r="D13" s="16" t="s">
        <v>238</v>
      </c>
      <c r="E13" s="20">
        <f t="shared" si="0"/>
        <v>2726738</v>
      </c>
      <c r="F13" s="20">
        <v>0</v>
      </c>
      <c r="G13" s="20">
        <v>2726738</v>
      </c>
    </row>
    <row r="14" ht="24" customHeight="true" spans="1:7">
      <c r="A14" s="16" t="s">
        <v>240</v>
      </c>
      <c r="B14" s="16" t="s">
        <v>107</v>
      </c>
      <c r="C14" s="16" t="s">
        <v>107</v>
      </c>
      <c r="D14" s="16" t="s">
        <v>241</v>
      </c>
      <c r="E14" s="20">
        <f t="shared" si="0"/>
        <v>3600</v>
      </c>
      <c r="F14" s="20">
        <v>0</v>
      </c>
      <c r="G14" s="20">
        <v>3600</v>
      </c>
    </row>
    <row r="15" ht="24" customHeight="true" spans="1:7">
      <c r="A15" s="16" t="s">
        <v>240</v>
      </c>
      <c r="B15" s="16" t="s">
        <v>273</v>
      </c>
      <c r="C15" s="16" t="s">
        <v>107</v>
      </c>
      <c r="D15" s="16" t="s">
        <v>274</v>
      </c>
      <c r="E15" s="20">
        <f t="shared" si="0"/>
        <v>3600</v>
      </c>
      <c r="F15" s="20">
        <v>0</v>
      </c>
      <c r="G15" s="20">
        <v>3600</v>
      </c>
    </row>
    <row r="16" ht="24" customHeight="true" spans="1:7">
      <c r="A16" s="16" t="s">
        <v>240</v>
      </c>
      <c r="B16" s="16" t="s">
        <v>273</v>
      </c>
      <c r="C16" s="16" t="s">
        <v>111</v>
      </c>
      <c r="D16" s="16" t="s">
        <v>275</v>
      </c>
      <c r="E16" s="20">
        <f t="shared" si="0"/>
        <v>3600</v>
      </c>
      <c r="F16" s="20">
        <v>0</v>
      </c>
      <c r="G16" s="20">
        <v>3600</v>
      </c>
    </row>
    <row r="17" ht="24" customHeight="true" spans="1:7">
      <c r="A17" s="16" t="s">
        <v>288</v>
      </c>
      <c r="B17" s="16" t="s">
        <v>107</v>
      </c>
      <c r="C17" s="16" t="s">
        <v>107</v>
      </c>
      <c r="D17" s="16" t="s">
        <v>289</v>
      </c>
      <c r="E17" s="20">
        <f t="shared" si="0"/>
        <v>4330000</v>
      </c>
      <c r="F17" s="20">
        <v>0</v>
      </c>
      <c r="G17" s="20">
        <v>4330000</v>
      </c>
    </row>
    <row r="18" ht="24" customHeight="true" spans="1:7">
      <c r="A18" s="16" t="s">
        <v>288</v>
      </c>
      <c r="B18" s="16" t="s">
        <v>290</v>
      </c>
      <c r="C18" s="16" t="s">
        <v>107</v>
      </c>
      <c r="D18" s="16" t="s">
        <v>291</v>
      </c>
      <c r="E18" s="20">
        <f t="shared" si="0"/>
        <v>4330000</v>
      </c>
      <c r="F18" s="20">
        <v>0</v>
      </c>
      <c r="G18" s="20">
        <v>4330000</v>
      </c>
    </row>
    <row r="19" ht="24" customHeight="true" spans="1:7">
      <c r="A19" s="16" t="s">
        <v>288</v>
      </c>
      <c r="B19" s="16" t="s">
        <v>290</v>
      </c>
      <c r="C19" s="16" t="s">
        <v>154</v>
      </c>
      <c r="D19" s="16" t="s">
        <v>292</v>
      </c>
      <c r="E19" s="20">
        <f t="shared" si="0"/>
        <v>100000</v>
      </c>
      <c r="F19" s="20">
        <v>0</v>
      </c>
      <c r="G19" s="20">
        <v>100000</v>
      </c>
    </row>
    <row r="20" ht="24" customHeight="true" spans="1:7">
      <c r="A20" s="16" t="s">
        <v>288</v>
      </c>
      <c r="B20" s="16" t="s">
        <v>290</v>
      </c>
      <c r="C20" s="16" t="s">
        <v>129</v>
      </c>
      <c r="D20" s="16" t="s">
        <v>293</v>
      </c>
      <c r="E20" s="20">
        <f t="shared" si="0"/>
        <v>4230000</v>
      </c>
      <c r="F20" s="20">
        <v>0</v>
      </c>
      <c r="G20" s="20">
        <v>4230000</v>
      </c>
    </row>
    <row r="21" ht="24" customHeight="true" spans="1:7">
      <c r="A21" s="19" t="s">
        <v>98</v>
      </c>
      <c r="B21" s="19"/>
      <c r="C21" s="19"/>
      <c r="D21" s="19"/>
      <c r="E21" s="20">
        <f t="shared" si="0"/>
        <v>25635652</v>
      </c>
      <c r="F21" s="20">
        <v>0</v>
      </c>
      <c r="G21" s="20">
        <v>25635652</v>
      </c>
    </row>
  </sheetData>
  <sheetProtection password="CC3D" sheet="1"/>
  <mergeCells count="10">
    <mergeCell ref="A2:G2"/>
    <mergeCell ref="A4:F4"/>
    <mergeCell ref="A6:D6"/>
    <mergeCell ref="E6:G6"/>
    <mergeCell ref="A7:C7"/>
    <mergeCell ref="A21:D2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E16" sqref="E16"/>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5"/>
      <c r="B1" s="5"/>
      <c r="C1" s="5"/>
      <c r="D1" s="5"/>
      <c r="E1" s="11"/>
      <c r="F1" s="11"/>
      <c r="G1" s="11" t="s">
        <v>332</v>
      </c>
    </row>
    <row r="2" ht="22.5" customHeight="true" spans="1:7">
      <c r="A2" s="3" t="s">
        <v>333</v>
      </c>
      <c r="B2" s="3"/>
      <c r="C2" s="3"/>
      <c r="D2" s="3"/>
      <c r="E2" s="3"/>
      <c r="F2" s="3"/>
      <c r="G2" s="3"/>
    </row>
    <row r="3" ht="7.5" customHeight="true" spans="1:7">
      <c r="A3" s="5"/>
      <c r="B3" s="5"/>
      <c r="C3" s="5"/>
      <c r="D3" s="5"/>
      <c r="E3" s="11"/>
      <c r="F3" s="11"/>
      <c r="G3" s="5"/>
    </row>
    <row r="4" ht="24" customHeight="true" spans="1:7">
      <c r="A4" s="5" t="s">
        <v>65</v>
      </c>
      <c r="B4" s="5"/>
      <c r="C4" s="5"/>
      <c r="D4" s="5"/>
      <c r="E4" s="5"/>
      <c r="F4" s="5"/>
      <c r="G4" s="11" t="s">
        <v>66</v>
      </c>
    </row>
    <row r="5" ht="7.5" customHeight="true" spans="1:7">
      <c r="A5" s="10"/>
      <c r="B5" s="10"/>
      <c r="C5" s="10"/>
      <c r="D5" s="10"/>
      <c r="E5" s="10"/>
      <c r="F5" s="10"/>
      <c r="G5" s="10"/>
    </row>
    <row r="6" ht="24" customHeight="true" spans="1:7">
      <c r="A6" s="12" t="s">
        <v>69</v>
      </c>
      <c r="B6" s="12"/>
      <c r="C6" s="12"/>
      <c r="D6" s="12"/>
      <c r="E6" s="12" t="s">
        <v>334</v>
      </c>
      <c r="F6" s="12"/>
      <c r="G6" s="12"/>
    </row>
    <row r="7" ht="24" customHeight="true" spans="1:7">
      <c r="A7" s="15" t="s">
        <v>96</v>
      </c>
      <c r="B7" s="15"/>
      <c r="C7" s="15"/>
      <c r="D7" s="12" t="s">
        <v>97</v>
      </c>
      <c r="E7" s="12" t="s">
        <v>98</v>
      </c>
      <c r="F7" s="25" t="s">
        <v>297</v>
      </c>
      <c r="G7" s="12" t="s">
        <v>298</v>
      </c>
    </row>
    <row r="8" ht="24" customHeight="true" spans="1:7">
      <c r="A8" s="12" t="s">
        <v>103</v>
      </c>
      <c r="B8" s="12" t="s">
        <v>104</v>
      </c>
      <c r="C8" s="12" t="s">
        <v>105</v>
      </c>
      <c r="D8" s="12"/>
      <c r="E8" s="12"/>
      <c r="F8" s="25"/>
      <c r="G8" s="12"/>
    </row>
    <row r="9" hidden="true" customHeight="true" spans="1:7">
      <c r="A9" s="16" t="s">
        <v>107</v>
      </c>
      <c r="B9" s="16" t="s">
        <v>107</v>
      </c>
      <c r="C9" s="16" t="s">
        <v>107</v>
      </c>
      <c r="D9" s="21" t="s">
        <v>107</v>
      </c>
      <c r="E9" s="26">
        <f>SUM(F9,G9)</f>
        <v>0</v>
      </c>
      <c r="F9" s="26" t="s">
        <v>107</v>
      </c>
      <c r="G9" s="26" t="s">
        <v>107</v>
      </c>
    </row>
    <row r="10" ht="24" customHeight="true" spans="1:7">
      <c r="A10" s="16" t="s">
        <v>107</v>
      </c>
      <c r="B10" s="22"/>
      <c r="C10" s="22"/>
      <c r="D10" s="23" t="s">
        <v>335</v>
      </c>
      <c r="E10" s="20">
        <f>SUM(F10,G10)</f>
        <v>0</v>
      </c>
      <c r="F10" s="20" t="s">
        <v>107</v>
      </c>
      <c r="G10" s="20" t="s">
        <v>107</v>
      </c>
    </row>
    <row r="11" ht="24" customHeight="true" spans="1:7">
      <c r="A11" s="24" t="s">
        <v>98</v>
      </c>
      <c r="B11" s="24"/>
      <c r="C11" s="24"/>
      <c r="D11" s="24"/>
      <c r="E11" s="27">
        <f>SUM(F11,G11)</f>
        <v>0</v>
      </c>
      <c r="F11" s="27">
        <v>0</v>
      </c>
      <c r="G11" s="27">
        <v>0</v>
      </c>
    </row>
    <row r="15" ht="14.25" customHeight="true" spans="4:4">
      <c r="D15" s="10"/>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opLeftCell="A10" workbookViewId="0">
      <selection activeCell="A1" sqref="A1"/>
    </sheetView>
  </sheetViews>
  <sheetFormatPr defaultColWidth="9" defaultRowHeight="12.75" outlineLevelCol="5"/>
  <cols>
    <col min="1" max="1" width="8.28571428571429" customWidth="true"/>
    <col min="2" max="2" width="8.14285714285714" customWidth="true"/>
    <col min="3" max="3" width="68.7142857142857" customWidth="true"/>
    <col min="4" max="6" width="19.2857142857143" customWidth="true"/>
    <col min="7" max="7" width="9.28571428571429" hidden="true" customWidth="true"/>
  </cols>
  <sheetData>
    <row r="1" ht="18" customHeight="true" spans="1:6">
      <c r="A1" s="5"/>
      <c r="B1" s="5"/>
      <c r="C1" s="5"/>
      <c r="D1" s="5"/>
      <c r="E1" s="5"/>
      <c r="F1" s="11" t="s">
        <v>336</v>
      </c>
    </row>
    <row r="2" ht="22.5" customHeight="true" spans="1:6">
      <c r="A2" s="3" t="s">
        <v>337</v>
      </c>
      <c r="B2" s="3"/>
      <c r="C2" s="3"/>
      <c r="D2" s="3"/>
      <c r="E2" s="3"/>
      <c r="F2" s="3"/>
    </row>
    <row r="3" ht="7.5" customHeight="true" spans="1:6">
      <c r="A3" s="5"/>
      <c r="B3" s="5"/>
      <c r="C3" s="5"/>
      <c r="D3" s="5"/>
      <c r="E3" s="5"/>
      <c r="F3" s="5"/>
    </row>
    <row r="4" ht="24" customHeight="true" spans="1:6">
      <c r="A4" s="5" t="s">
        <v>65</v>
      </c>
      <c r="B4" s="5"/>
      <c r="C4" s="5"/>
      <c r="D4" s="5"/>
      <c r="E4" s="5"/>
      <c r="F4" s="11" t="s">
        <v>66</v>
      </c>
    </row>
    <row r="5" ht="7.5" customHeight="true" spans="1:6">
      <c r="A5" s="10"/>
      <c r="B5" s="10"/>
      <c r="C5" s="10"/>
      <c r="D5" s="10"/>
      <c r="E5" s="10"/>
      <c r="F5" s="10"/>
    </row>
    <row r="6" ht="24" customHeight="true" spans="1:6">
      <c r="A6" s="12" t="s">
        <v>69</v>
      </c>
      <c r="B6" s="12"/>
      <c r="C6" s="12"/>
      <c r="D6" s="12" t="s">
        <v>338</v>
      </c>
      <c r="E6" s="12"/>
      <c r="F6" s="12"/>
    </row>
    <row r="7" ht="28.5" customHeight="true" spans="1:6">
      <c r="A7" s="13" t="s">
        <v>339</v>
      </c>
      <c r="B7" s="13"/>
      <c r="C7" s="14" t="s">
        <v>340</v>
      </c>
      <c r="D7" s="14" t="s">
        <v>98</v>
      </c>
      <c r="E7" s="14" t="s">
        <v>312</v>
      </c>
      <c r="F7" s="14" t="s">
        <v>313</v>
      </c>
    </row>
    <row r="8" ht="24" customHeight="true" spans="1:6">
      <c r="A8" s="15" t="s">
        <v>103</v>
      </c>
      <c r="B8" s="15" t="s">
        <v>104</v>
      </c>
      <c r="C8" s="14"/>
      <c r="D8" s="14"/>
      <c r="E8" s="14"/>
      <c r="F8" s="14"/>
    </row>
    <row r="9" ht="24" customHeight="true" spans="1:6">
      <c r="A9" s="16" t="s">
        <v>341</v>
      </c>
      <c r="B9" s="16" t="s">
        <v>107</v>
      </c>
      <c r="C9" s="17" t="s">
        <v>342</v>
      </c>
      <c r="D9" s="18">
        <f t="shared" ref="D9:D41" si="0">SUM(E9,F9)</f>
        <v>57646800</v>
      </c>
      <c r="E9" s="18">
        <v>57646800</v>
      </c>
      <c r="F9" s="20">
        <v>0</v>
      </c>
    </row>
    <row r="10" ht="24" customHeight="true" spans="1:6">
      <c r="A10" s="16" t="s">
        <v>341</v>
      </c>
      <c r="B10" s="16" t="s">
        <v>109</v>
      </c>
      <c r="C10" s="17" t="s">
        <v>343</v>
      </c>
      <c r="D10" s="18">
        <f t="shared" si="0"/>
        <v>6059000</v>
      </c>
      <c r="E10" s="18">
        <v>6059000</v>
      </c>
      <c r="F10" s="20">
        <v>0</v>
      </c>
    </row>
    <row r="11" ht="24" customHeight="true" spans="1:6">
      <c r="A11" s="16" t="s">
        <v>341</v>
      </c>
      <c r="B11" s="16" t="s">
        <v>154</v>
      </c>
      <c r="C11" s="17" t="s">
        <v>344</v>
      </c>
      <c r="D11" s="18">
        <f t="shared" si="0"/>
        <v>7800200</v>
      </c>
      <c r="E11" s="18">
        <v>7800200</v>
      </c>
      <c r="F11" s="20">
        <v>0</v>
      </c>
    </row>
    <row r="12" ht="24" customHeight="true" spans="1:6">
      <c r="A12" s="16" t="s">
        <v>341</v>
      </c>
      <c r="B12" s="16" t="s">
        <v>113</v>
      </c>
      <c r="C12" s="17" t="s">
        <v>345</v>
      </c>
      <c r="D12" s="18">
        <f t="shared" si="0"/>
        <v>5695000</v>
      </c>
      <c r="E12" s="18">
        <v>5695000</v>
      </c>
      <c r="F12" s="20">
        <v>0</v>
      </c>
    </row>
    <row r="13" ht="24" customHeight="true" spans="1:6">
      <c r="A13" s="16" t="s">
        <v>341</v>
      </c>
      <c r="B13" s="16" t="s">
        <v>159</v>
      </c>
      <c r="C13" s="17" t="s">
        <v>346</v>
      </c>
      <c r="D13" s="18">
        <f t="shared" si="0"/>
        <v>17563000</v>
      </c>
      <c r="E13" s="18">
        <v>17563000</v>
      </c>
      <c r="F13" s="20">
        <v>0</v>
      </c>
    </row>
    <row r="14" ht="24" customHeight="true" spans="1:6">
      <c r="A14" s="16" t="s">
        <v>341</v>
      </c>
      <c r="B14" s="16" t="s">
        <v>124</v>
      </c>
      <c r="C14" s="17" t="s">
        <v>347</v>
      </c>
      <c r="D14" s="18">
        <f t="shared" si="0"/>
        <v>4706500</v>
      </c>
      <c r="E14" s="18">
        <v>4706500</v>
      </c>
      <c r="F14" s="20">
        <v>0</v>
      </c>
    </row>
    <row r="15" ht="24" customHeight="true" spans="1:6">
      <c r="A15" s="16" t="s">
        <v>341</v>
      </c>
      <c r="B15" s="16" t="s">
        <v>166</v>
      </c>
      <c r="C15" s="17" t="s">
        <v>348</v>
      </c>
      <c r="D15" s="18">
        <f t="shared" si="0"/>
        <v>2400000</v>
      </c>
      <c r="E15" s="18">
        <v>2400000</v>
      </c>
      <c r="F15" s="20">
        <v>0</v>
      </c>
    </row>
    <row r="16" ht="24" customHeight="true" spans="1:6">
      <c r="A16" s="16" t="s">
        <v>341</v>
      </c>
      <c r="B16" s="16" t="s">
        <v>186</v>
      </c>
      <c r="C16" s="17" t="s">
        <v>349</v>
      </c>
      <c r="D16" s="18">
        <f t="shared" si="0"/>
        <v>2672600</v>
      </c>
      <c r="E16" s="18">
        <v>2672600</v>
      </c>
      <c r="F16" s="20">
        <v>0</v>
      </c>
    </row>
    <row r="17" ht="24" customHeight="true" spans="1:6">
      <c r="A17" s="16" t="s">
        <v>341</v>
      </c>
      <c r="B17" s="16" t="s">
        <v>245</v>
      </c>
      <c r="C17" s="17" t="s">
        <v>350</v>
      </c>
      <c r="D17" s="18">
        <f t="shared" si="0"/>
        <v>180700</v>
      </c>
      <c r="E17" s="18">
        <v>180700</v>
      </c>
      <c r="F17" s="20">
        <v>0</v>
      </c>
    </row>
    <row r="18" ht="24" customHeight="true" spans="1:6">
      <c r="A18" s="16" t="s">
        <v>341</v>
      </c>
      <c r="B18" s="16" t="s">
        <v>132</v>
      </c>
      <c r="C18" s="17" t="s">
        <v>284</v>
      </c>
      <c r="D18" s="18">
        <f t="shared" si="0"/>
        <v>3841200</v>
      </c>
      <c r="E18" s="18">
        <v>3841200</v>
      </c>
      <c r="F18" s="20">
        <v>0</v>
      </c>
    </row>
    <row r="19" ht="24" customHeight="true" spans="1:6">
      <c r="A19" s="16" t="s">
        <v>341</v>
      </c>
      <c r="B19" s="16" t="s">
        <v>111</v>
      </c>
      <c r="C19" s="17" t="s">
        <v>351</v>
      </c>
      <c r="D19" s="18">
        <f t="shared" si="0"/>
        <v>6728600</v>
      </c>
      <c r="E19" s="18">
        <v>6728600</v>
      </c>
      <c r="F19" s="20">
        <v>0</v>
      </c>
    </row>
    <row r="20" ht="24" customHeight="true" spans="1:6">
      <c r="A20" s="16" t="s">
        <v>352</v>
      </c>
      <c r="B20" s="16" t="s">
        <v>107</v>
      </c>
      <c r="C20" s="17" t="s">
        <v>353</v>
      </c>
      <c r="D20" s="18">
        <f t="shared" si="0"/>
        <v>5468648</v>
      </c>
      <c r="E20" s="18">
        <v>0</v>
      </c>
      <c r="F20" s="20">
        <v>5468648</v>
      </c>
    </row>
    <row r="21" ht="24" customHeight="true" spans="1:6">
      <c r="A21" s="16" t="s">
        <v>352</v>
      </c>
      <c r="B21" s="16" t="s">
        <v>109</v>
      </c>
      <c r="C21" s="17" t="s">
        <v>354</v>
      </c>
      <c r="D21" s="18">
        <f t="shared" si="0"/>
        <v>844700</v>
      </c>
      <c r="E21" s="18">
        <v>0</v>
      </c>
      <c r="F21" s="20">
        <v>844700</v>
      </c>
    </row>
    <row r="22" ht="24" customHeight="true" spans="1:6">
      <c r="A22" s="16" t="s">
        <v>352</v>
      </c>
      <c r="B22" s="16" t="s">
        <v>154</v>
      </c>
      <c r="C22" s="17" t="s">
        <v>355</v>
      </c>
      <c r="D22" s="18">
        <f t="shared" si="0"/>
        <v>50000</v>
      </c>
      <c r="E22" s="18">
        <v>0</v>
      </c>
      <c r="F22" s="20">
        <v>50000</v>
      </c>
    </row>
    <row r="23" ht="24" customHeight="true" spans="1:6">
      <c r="A23" s="16" t="s">
        <v>352</v>
      </c>
      <c r="B23" s="16" t="s">
        <v>126</v>
      </c>
      <c r="C23" s="17" t="s">
        <v>356</v>
      </c>
      <c r="D23" s="18">
        <f t="shared" si="0"/>
        <v>17300</v>
      </c>
      <c r="E23" s="18">
        <v>0</v>
      </c>
      <c r="F23" s="20">
        <v>17300</v>
      </c>
    </row>
    <row r="24" ht="24" customHeight="true" spans="1:6">
      <c r="A24" s="16" t="s">
        <v>352</v>
      </c>
      <c r="B24" s="16" t="s">
        <v>117</v>
      </c>
      <c r="C24" s="17" t="s">
        <v>357</v>
      </c>
      <c r="D24" s="18">
        <f t="shared" si="0"/>
        <v>152000</v>
      </c>
      <c r="E24" s="18">
        <v>0</v>
      </c>
      <c r="F24" s="20">
        <v>152000</v>
      </c>
    </row>
    <row r="25" ht="24" customHeight="true" spans="1:6">
      <c r="A25" s="16" t="s">
        <v>352</v>
      </c>
      <c r="B25" s="16" t="s">
        <v>119</v>
      </c>
      <c r="C25" s="17" t="s">
        <v>358</v>
      </c>
      <c r="D25" s="18">
        <f t="shared" si="0"/>
        <v>865000</v>
      </c>
      <c r="E25" s="18">
        <v>0</v>
      </c>
      <c r="F25" s="20">
        <v>865000</v>
      </c>
    </row>
    <row r="26" ht="24" customHeight="true" spans="1:6">
      <c r="A26" s="16" t="s">
        <v>352</v>
      </c>
      <c r="B26" s="16" t="s">
        <v>159</v>
      </c>
      <c r="C26" s="17" t="s">
        <v>359</v>
      </c>
      <c r="D26" s="18">
        <f t="shared" si="0"/>
        <v>171600</v>
      </c>
      <c r="E26" s="18">
        <v>0</v>
      </c>
      <c r="F26" s="20">
        <v>171600</v>
      </c>
    </row>
    <row r="27" ht="24" customHeight="true" spans="1:6">
      <c r="A27" s="16" t="s">
        <v>352</v>
      </c>
      <c r="B27" s="16" t="s">
        <v>129</v>
      </c>
      <c r="C27" s="17" t="s">
        <v>360</v>
      </c>
      <c r="D27" s="18">
        <f t="shared" si="0"/>
        <v>127000</v>
      </c>
      <c r="E27" s="18">
        <v>0</v>
      </c>
      <c r="F27" s="20">
        <v>127000</v>
      </c>
    </row>
    <row r="28" ht="24" customHeight="true" spans="1:6">
      <c r="A28" s="16" t="s">
        <v>352</v>
      </c>
      <c r="B28" s="16" t="s">
        <v>245</v>
      </c>
      <c r="C28" s="17" t="s">
        <v>361</v>
      </c>
      <c r="D28" s="18">
        <f t="shared" si="0"/>
        <v>100000</v>
      </c>
      <c r="E28" s="18">
        <v>0</v>
      </c>
      <c r="F28" s="20">
        <v>100000</v>
      </c>
    </row>
    <row r="29" ht="24" customHeight="true" spans="1:6">
      <c r="A29" s="16" t="s">
        <v>352</v>
      </c>
      <c r="B29" s="16" t="s">
        <v>132</v>
      </c>
      <c r="C29" s="17" t="s">
        <v>362</v>
      </c>
      <c r="D29" s="18">
        <f t="shared" si="0"/>
        <v>610000</v>
      </c>
      <c r="E29" s="18">
        <v>0</v>
      </c>
      <c r="F29" s="20">
        <v>610000</v>
      </c>
    </row>
    <row r="30" ht="24" customHeight="true" spans="1:6">
      <c r="A30" s="16" t="s">
        <v>352</v>
      </c>
      <c r="B30" s="16" t="s">
        <v>363</v>
      </c>
      <c r="C30" s="17" t="s">
        <v>364</v>
      </c>
      <c r="D30" s="18">
        <f t="shared" si="0"/>
        <v>200000</v>
      </c>
      <c r="E30" s="18">
        <v>0</v>
      </c>
      <c r="F30" s="20">
        <v>200000</v>
      </c>
    </row>
    <row r="31" ht="24" customHeight="true" spans="1:6">
      <c r="A31" s="16" t="s">
        <v>352</v>
      </c>
      <c r="B31" s="16" t="s">
        <v>365</v>
      </c>
      <c r="C31" s="17" t="s">
        <v>366</v>
      </c>
      <c r="D31" s="18">
        <f t="shared" si="0"/>
        <v>22000</v>
      </c>
      <c r="E31" s="18">
        <v>0</v>
      </c>
      <c r="F31" s="20">
        <v>22000</v>
      </c>
    </row>
    <row r="32" ht="24" customHeight="true" spans="1:6">
      <c r="A32" s="16" t="s">
        <v>352</v>
      </c>
      <c r="B32" s="16" t="s">
        <v>202</v>
      </c>
      <c r="C32" s="17" t="s">
        <v>367</v>
      </c>
      <c r="D32" s="18">
        <f t="shared" si="0"/>
        <v>514888</v>
      </c>
      <c r="E32" s="18">
        <v>0</v>
      </c>
      <c r="F32" s="20">
        <v>514888</v>
      </c>
    </row>
    <row r="33" ht="24" customHeight="true" spans="1:6">
      <c r="A33" s="16" t="s">
        <v>352</v>
      </c>
      <c r="B33" s="16" t="s">
        <v>135</v>
      </c>
      <c r="C33" s="17" t="s">
        <v>368</v>
      </c>
      <c r="D33" s="18">
        <f t="shared" si="0"/>
        <v>1083140</v>
      </c>
      <c r="E33" s="18">
        <v>0</v>
      </c>
      <c r="F33" s="20">
        <v>1083140</v>
      </c>
    </row>
    <row r="34" ht="24" customHeight="true" spans="1:6">
      <c r="A34" s="16" t="s">
        <v>352</v>
      </c>
      <c r="B34" s="16" t="s">
        <v>369</v>
      </c>
      <c r="C34" s="17" t="s">
        <v>370</v>
      </c>
      <c r="D34" s="18">
        <f t="shared" si="0"/>
        <v>147500</v>
      </c>
      <c r="E34" s="18">
        <v>0</v>
      </c>
      <c r="F34" s="20">
        <v>147500</v>
      </c>
    </row>
    <row r="35" ht="24" customHeight="true" spans="1:6">
      <c r="A35" s="16" t="s">
        <v>352</v>
      </c>
      <c r="B35" s="16" t="s">
        <v>371</v>
      </c>
      <c r="C35" s="17" t="s">
        <v>372</v>
      </c>
      <c r="D35" s="18">
        <f t="shared" si="0"/>
        <v>533000</v>
      </c>
      <c r="E35" s="18">
        <v>0</v>
      </c>
      <c r="F35" s="20">
        <v>533000</v>
      </c>
    </row>
    <row r="36" ht="24" customHeight="true" spans="1:6">
      <c r="A36" s="16" t="s">
        <v>352</v>
      </c>
      <c r="B36" s="16" t="s">
        <v>111</v>
      </c>
      <c r="C36" s="17" t="s">
        <v>373</v>
      </c>
      <c r="D36" s="18">
        <f t="shared" si="0"/>
        <v>30520</v>
      </c>
      <c r="E36" s="18">
        <v>0</v>
      </c>
      <c r="F36" s="20">
        <v>30520</v>
      </c>
    </row>
    <row r="37" ht="24" customHeight="true" spans="1:6">
      <c r="A37" s="16" t="s">
        <v>374</v>
      </c>
      <c r="B37" s="16" t="s">
        <v>107</v>
      </c>
      <c r="C37" s="17" t="s">
        <v>375</v>
      </c>
      <c r="D37" s="18">
        <f t="shared" si="0"/>
        <v>2805380</v>
      </c>
      <c r="E37" s="18">
        <v>2805380</v>
      </c>
      <c r="F37" s="20">
        <v>0</v>
      </c>
    </row>
    <row r="38" ht="24" customHeight="true" spans="1:6">
      <c r="A38" s="16" t="s">
        <v>374</v>
      </c>
      <c r="B38" s="16" t="s">
        <v>154</v>
      </c>
      <c r="C38" s="17" t="s">
        <v>376</v>
      </c>
      <c r="D38" s="18">
        <f t="shared" si="0"/>
        <v>2805380</v>
      </c>
      <c r="E38" s="18">
        <v>2805380</v>
      </c>
      <c r="F38" s="20">
        <v>0</v>
      </c>
    </row>
    <row r="39" ht="24" customHeight="true" spans="1:6">
      <c r="A39" s="16" t="s">
        <v>377</v>
      </c>
      <c r="B39" s="16" t="s">
        <v>107</v>
      </c>
      <c r="C39" s="17" t="s">
        <v>378</v>
      </c>
      <c r="D39" s="18">
        <f t="shared" si="0"/>
        <v>408500</v>
      </c>
      <c r="E39" s="18">
        <v>0</v>
      </c>
      <c r="F39" s="20">
        <v>408500</v>
      </c>
    </row>
    <row r="40" ht="24" customHeight="true" spans="1:6">
      <c r="A40" s="16" t="s">
        <v>377</v>
      </c>
      <c r="B40" s="16" t="s">
        <v>154</v>
      </c>
      <c r="C40" s="17" t="s">
        <v>379</v>
      </c>
      <c r="D40" s="18">
        <f t="shared" si="0"/>
        <v>408500</v>
      </c>
      <c r="E40" s="18">
        <v>0</v>
      </c>
      <c r="F40" s="20">
        <v>408500</v>
      </c>
    </row>
    <row r="41" ht="24" customHeight="true" spans="1:6">
      <c r="A41" s="19" t="s">
        <v>98</v>
      </c>
      <c r="B41" s="19"/>
      <c r="C41" s="19"/>
      <c r="D41" s="20">
        <f t="shared" si="0"/>
        <v>66329328</v>
      </c>
      <c r="E41" s="20">
        <v>60452180</v>
      </c>
      <c r="F41" s="20">
        <v>5877148</v>
      </c>
    </row>
    <row r="44" ht="14.25" customHeight="true" spans="1:1">
      <c r="A44" s="10"/>
    </row>
  </sheetData>
  <sheetProtection password="CC3D" sheet="1"/>
  <mergeCells count="10">
    <mergeCell ref="A2:F2"/>
    <mergeCell ref="A4:C4"/>
    <mergeCell ref="A6:C6"/>
    <mergeCell ref="D6:F6"/>
    <mergeCell ref="A7:B7"/>
    <mergeCell ref="A41:C41"/>
    <mergeCell ref="C7:C8"/>
    <mergeCell ref="D7:D8"/>
    <mergeCell ref="E7:E8"/>
    <mergeCell ref="F7:F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abSelected="1" workbookViewId="0">
      <selection activeCell="H17" sqref="H17"/>
    </sheetView>
  </sheetViews>
  <sheetFormatPr defaultColWidth="9" defaultRowHeight="12.75" outlineLevelCol="6"/>
  <cols>
    <col min="1" max="1" width="18" customWidth="true"/>
    <col min="2" max="2" width="18.2857142857143" customWidth="true"/>
    <col min="3" max="3" width="22.4285714285714" customWidth="true"/>
    <col min="4" max="4" width="20.5714285714286" customWidth="true"/>
    <col min="5" max="5" width="21.7142857142857" customWidth="true"/>
    <col min="6" max="6" width="21.5714285714286" customWidth="true"/>
    <col min="7" max="7" width="18.8571428571429" customWidth="true"/>
  </cols>
  <sheetData>
    <row r="1" ht="18" customHeight="true" spans="1:7">
      <c r="A1" s="5"/>
      <c r="B1" s="5"/>
      <c r="C1" s="5"/>
      <c r="D1" s="5"/>
      <c r="E1" s="5"/>
      <c r="F1" s="5"/>
      <c r="G1" s="11" t="s">
        <v>380</v>
      </c>
    </row>
    <row r="2" ht="22.5" customHeight="true" spans="1:7">
      <c r="A2" s="3" t="s">
        <v>381</v>
      </c>
      <c r="B2" s="3"/>
      <c r="C2" s="3"/>
      <c r="D2" s="3"/>
      <c r="E2" s="3"/>
      <c r="F2" s="3"/>
      <c r="G2" s="3"/>
    </row>
    <row r="4" ht="22.5" customHeight="true" spans="1:7">
      <c r="A4" s="5" t="s">
        <v>65</v>
      </c>
      <c r="B4" s="5"/>
      <c r="C4" s="5"/>
      <c r="D4" s="5"/>
      <c r="E4" s="5"/>
      <c r="F4" s="5"/>
      <c r="G4" s="11" t="s">
        <v>382</v>
      </c>
    </row>
    <row r="6" ht="24" customHeight="true" spans="1:7">
      <c r="A6" s="6" t="s">
        <v>383</v>
      </c>
      <c r="B6" s="6"/>
      <c r="C6" s="6"/>
      <c r="D6" s="6"/>
      <c r="E6" s="6"/>
      <c r="F6" s="6"/>
      <c r="G6" s="6" t="s">
        <v>384</v>
      </c>
    </row>
    <row r="7" ht="24" customHeight="true" spans="1:7">
      <c r="A7" s="6" t="s">
        <v>98</v>
      </c>
      <c r="B7" s="6" t="s">
        <v>385</v>
      </c>
      <c r="C7" s="6" t="s">
        <v>364</v>
      </c>
      <c r="D7" s="6" t="s">
        <v>386</v>
      </c>
      <c r="E7" s="6"/>
      <c r="F7" s="6"/>
      <c r="G7" s="6"/>
    </row>
    <row r="8" ht="24" customHeight="true" spans="1:7">
      <c r="A8" s="6"/>
      <c r="B8" s="6"/>
      <c r="C8" s="6"/>
      <c r="D8" s="6" t="s">
        <v>387</v>
      </c>
      <c r="E8" s="6" t="s">
        <v>388</v>
      </c>
      <c r="F8" s="6" t="s">
        <v>389</v>
      </c>
      <c r="G8" s="6"/>
    </row>
    <row r="9" s="4" customFormat="true" ht="24" customHeight="true" spans="1:7">
      <c r="A9" s="7">
        <f>SUM(B9,C9,D9)</f>
        <v>44.75</v>
      </c>
      <c r="B9" s="8">
        <v>10</v>
      </c>
      <c r="C9" s="8">
        <v>20</v>
      </c>
      <c r="D9" s="8">
        <f>SUM(E9,F9)</f>
        <v>14.75</v>
      </c>
      <c r="E9" s="8">
        <v>0</v>
      </c>
      <c r="F9" s="8">
        <v>14.75</v>
      </c>
      <c r="G9" s="8">
        <v>444.96</v>
      </c>
    </row>
    <row r="10" ht="24" customHeight="true" spans="1:7">
      <c r="A10" s="5"/>
      <c r="B10" s="5"/>
      <c r="C10" s="5"/>
      <c r="D10" s="5"/>
      <c r="E10" s="5"/>
      <c r="F10" s="5"/>
      <c r="G10" s="5"/>
    </row>
    <row r="11" ht="24" customHeight="true" spans="1:7">
      <c r="A11" s="9"/>
      <c r="B11" s="5"/>
      <c r="C11" s="5"/>
      <c r="D11" s="5"/>
      <c r="E11" s="5"/>
      <c r="F11" s="5"/>
      <c r="G11" s="5"/>
    </row>
    <row r="13" ht="14.25" customHeight="true" spans="1:1">
      <c r="A13" s="10"/>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zoomScale="115" zoomScaleNormal="115" workbookViewId="0">
      <selection activeCell="A21" sqref="A21"/>
    </sheetView>
  </sheetViews>
  <sheetFormatPr defaultColWidth="9" defaultRowHeight="12.75"/>
  <cols>
    <col min="1" max="1" width="139.571428571429" customWidth="true"/>
  </cols>
  <sheetData>
    <row r="1" ht="27" customHeight="true" spans="1:1">
      <c r="A1" s="3" t="s">
        <v>390</v>
      </c>
    </row>
    <row r="2" spans="1:1">
      <c r="A2" s="2" t="s">
        <v>391</v>
      </c>
    </row>
    <row r="3" spans="1:1">
      <c r="A3" s="2" t="s">
        <v>392</v>
      </c>
    </row>
    <row r="4" ht="24" spans="1:1">
      <c r="A4" s="2" t="s">
        <v>393</v>
      </c>
    </row>
    <row r="5" ht="36" spans="1:1">
      <c r="A5" s="2" t="s">
        <v>394</v>
      </c>
    </row>
    <row r="6" ht="24" spans="1:1">
      <c r="A6" s="2" t="s">
        <v>395</v>
      </c>
    </row>
    <row r="7" spans="1:1">
      <c r="A7" s="2" t="s">
        <v>396</v>
      </c>
    </row>
    <row r="8" spans="1:1">
      <c r="A8" s="2" t="s">
        <v>397</v>
      </c>
    </row>
    <row r="9" spans="1:1">
      <c r="A9" s="2" t="s">
        <v>398</v>
      </c>
    </row>
    <row r="10" spans="1:1">
      <c r="A10" s="2" t="s">
        <v>399</v>
      </c>
    </row>
    <row r="11" spans="1:1">
      <c r="A11" s="2" t="s">
        <v>400</v>
      </c>
    </row>
    <row r="12" spans="1:1">
      <c r="A12" s="2"/>
    </row>
    <row r="13" spans="1:1">
      <c r="A13" s="2" t="s">
        <v>401</v>
      </c>
    </row>
    <row r="14" spans="1:1">
      <c r="A14" s="2" t="s">
        <v>402</v>
      </c>
    </row>
    <row r="15" spans="1:1">
      <c r="A15" s="2" t="s">
        <v>403</v>
      </c>
    </row>
    <row r="17" spans="1:1">
      <c r="A17" s="2" t="s">
        <v>404</v>
      </c>
    </row>
    <row r="18" ht="24" spans="1:1">
      <c r="A18" s="2" t="s">
        <v>405</v>
      </c>
    </row>
    <row r="19" ht="24" spans="1:1">
      <c r="A19" s="2" t="s">
        <v>406</v>
      </c>
    </row>
  </sheetData>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6"/>
  <sheetViews>
    <sheetView workbookViewId="0">
      <selection activeCell="A17" sqref="A17"/>
    </sheetView>
  </sheetViews>
  <sheetFormatPr defaultColWidth="9" defaultRowHeight="12.75"/>
  <cols>
    <col min="1" max="1" width="145.714285714286" customWidth="true"/>
  </cols>
  <sheetData>
    <row r="1" ht="21.75" spans="1:1">
      <c r="A1" s="1" t="s">
        <v>407</v>
      </c>
    </row>
    <row r="2" spans="1:1">
      <c r="A2" s="2" t="s">
        <v>408</v>
      </c>
    </row>
    <row r="3" ht="36" spans="1:1">
      <c r="A3" s="2" t="s">
        <v>409</v>
      </c>
    </row>
    <row r="4" spans="1:1">
      <c r="A4" s="2" t="s">
        <v>410</v>
      </c>
    </row>
    <row r="5" spans="1:1">
      <c r="A5" s="2" t="s">
        <v>411</v>
      </c>
    </row>
    <row r="6" spans="1:1">
      <c r="A6" s="2" t="s">
        <v>412</v>
      </c>
    </row>
    <row r="7" spans="1:1">
      <c r="A7" s="2" t="s">
        <v>413</v>
      </c>
    </row>
    <row r="8" spans="1:1">
      <c r="A8" s="2" t="s">
        <v>414</v>
      </c>
    </row>
    <row r="9" ht="72" spans="1:1">
      <c r="A9" s="2" t="s">
        <v>415</v>
      </c>
    </row>
    <row r="10" spans="1:1">
      <c r="A10" s="2" t="s">
        <v>416</v>
      </c>
    </row>
    <row r="11" spans="1:1">
      <c r="A11" s="2" t="s">
        <v>417</v>
      </c>
    </row>
    <row r="12" spans="1:1">
      <c r="A12" s="2" t="s">
        <v>418</v>
      </c>
    </row>
    <row r="13" spans="1:1">
      <c r="A13" s="2" t="s">
        <v>419</v>
      </c>
    </row>
    <row r="14" ht="24" spans="1:1">
      <c r="A14" s="2" t="s">
        <v>420</v>
      </c>
    </row>
    <row r="15" spans="1:1">
      <c r="A15" s="2" t="s">
        <v>421</v>
      </c>
    </row>
    <row r="16" spans="1:1">
      <c r="A16" s="2" t="s">
        <v>422</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topLeftCell="A2" workbookViewId="0">
      <selection activeCell="A23" sqref="A23"/>
    </sheetView>
  </sheetViews>
  <sheetFormatPr defaultColWidth="9" defaultRowHeight="12.75"/>
  <cols>
    <col min="1" max="1" width="146.285714285714" customWidth="true"/>
  </cols>
  <sheetData>
    <row r="1" ht="29.25" customHeight="true" spans="1:1">
      <c r="A1" s="41" t="s">
        <v>2</v>
      </c>
    </row>
    <row r="2" ht="22.5" customHeight="true" spans="1:1">
      <c r="A2" s="42"/>
    </row>
    <row r="3" ht="22.5" customHeight="true" spans="1:1">
      <c r="A3" s="42"/>
    </row>
    <row r="4" ht="18.75" customHeight="true" spans="1:1">
      <c r="A4" s="43" t="s">
        <v>3</v>
      </c>
    </row>
    <row r="5" ht="18.75" customHeight="true" spans="1:1">
      <c r="A5" s="44" t="s">
        <v>4</v>
      </c>
    </row>
    <row r="6" ht="18.75" customHeight="true" spans="1:1">
      <c r="A6" s="44" t="s">
        <v>5</v>
      </c>
    </row>
    <row r="7" ht="18.75" customHeight="true" spans="1:1">
      <c r="A7" s="44" t="s">
        <v>6</v>
      </c>
    </row>
    <row r="8" ht="18.75" customHeight="true" spans="1:1">
      <c r="A8" s="44" t="s">
        <v>7</v>
      </c>
    </row>
    <row r="9" ht="18.75" customHeight="true" spans="1:1">
      <c r="A9" s="45" t="s">
        <v>8</v>
      </c>
    </row>
    <row r="10" ht="18.75" customHeight="true" spans="1:1">
      <c r="A10" s="45" t="s">
        <v>9</v>
      </c>
    </row>
    <row r="11" ht="18.75" customHeight="true" spans="1:1">
      <c r="A11" s="45" t="s">
        <v>10</v>
      </c>
    </row>
    <row r="12" ht="18.75" customHeight="true" spans="1:1">
      <c r="A12" s="45" t="s">
        <v>11</v>
      </c>
    </row>
    <row r="13" s="40" customFormat="true" ht="18.75" customHeight="true" spans="1:1">
      <c r="A13" s="45" t="s">
        <v>12</v>
      </c>
    </row>
    <row r="14" ht="18.75" customHeight="true" spans="1:1">
      <c r="A14" s="45" t="s">
        <v>13</v>
      </c>
    </row>
    <row r="15" ht="18.75" customHeight="true" spans="1:1">
      <c r="A15" s="45" t="s">
        <v>14</v>
      </c>
    </row>
    <row r="16" ht="18.75" customHeight="true" spans="1:1">
      <c r="A16" s="45" t="s">
        <v>15</v>
      </c>
    </row>
    <row r="17" ht="18.75" customHeight="true" spans="1:1">
      <c r="A17" s="45" t="s">
        <v>16</v>
      </c>
    </row>
    <row r="18" ht="18.75" customHeight="true" spans="1:1">
      <c r="A18" s="45" t="s">
        <v>17</v>
      </c>
    </row>
    <row r="19" ht="18.75" customHeight="true" spans="1:1">
      <c r="A19" s="45" t="s">
        <v>18</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selection activeCell="A10" sqref="A10"/>
    </sheetView>
  </sheetViews>
  <sheetFormatPr defaultColWidth="9" defaultRowHeight="12.75" outlineLevelRow="6"/>
  <cols>
    <col min="1" max="1" width="146" customWidth="true"/>
  </cols>
  <sheetData>
    <row r="1" ht="29.25" customHeight="true" spans="1:1">
      <c r="A1" s="38" t="s">
        <v>19</v>
      </c>
    </row>
    <row r="3" spans="1:1">
      <c r="A3" s="39" t="s">
        <v>20</v>
      </c>
    </row>
    <row r="4" spans="1:1">
      <c r="A4" s="39" t="s">
        <v>21</v>
      </c>
    </row>
    <row r="5" ht="24" spans="1:1">
      <c r="A5" s="39" t="s">
        <v>22</v>
      </c>
    </row>
    <row r="6" spans="1:1">
      <c r="A6" s="39" t="s">
        <v>23</v>
      </c>
    </row>
    <row r="7" spans="1:1">
      <c r="A7" s="39" t="s">
        <v>24</v>
      </c>
    </row>
  </sheetData>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A3" sqref="A3"/>
    </sheetView>
  </sheetViews>
  <sheetFormatPr defaultColWidth="9" defaultRowHeight="12.75"/>
  <cols>
    <col min="1" max="1" width="145.428571428571" customWidth="true"/>
  </cols>
  <sheetData>
    <row r="1" ht="28.5" customHeight="true" spans="1:1">
      <c r="A1" s="38" t="s">
        <v>25</v>
      </c>
    </row>
    <row r="2" ht="24" customHeight="true" spans="1:1">
      <c r="A2" s="2" t="s">
        <v>26</v>
      </c>
    </row>
    <row r="3" spans="1:1">
      <c r="A3" s="2" t="s">
        <v>27</v>
      </c>
    </row>
    <row r="4" spans="1:1">
      <c r="A4" s="36" t="s">
        <v>28</v>
      </c>
    </row>
    <row r="5" spans="1:1">
      <c r="A5" s="36" t="s">
        <v>29</v>
      </c>
    </row>
    <row r="6" spans="1:1">
      <c r="A6" s="36" t="s">
        <v>30</v>
      </c>
    </row>
    <row r="7" spans="1:1">
      <c r="A7" s="36" t="s">
        <v>31</v>
      </c>
    </row>
    <row r="8" spans="1:1">
      <c r="A8" s="36" t="s">
        <v>32</v>
      </c>
    </row>
    <row r="9" spans="1:1">
      <c r="A9" s="36" t="s">
        <v>33</v>
      </c>
    </row>
    <row r="10" spans="1:1">
      <c r="A10" s="36" t="s">
        <v>34</v>
      </c>
    </row>
    <row r="11" spans="1:1">
      <c r="A11" s="36" t="s">
        <v>35</v>
      </c>
    </row>
    <row r="12" spans="1:1">
      <c r="A12" s="36" t="s">
        <v>36</v>
      </c>
    </row>
    <row r="13" spans="1:1">
      <c r="A13" s="36" t="s">
        <v>37</v>
      </c>
    </row>
    <row r="14" spans="1:1">
      <c r="A14" s="36" t="s">
        <v>38</v>
      </c>
    </row>
  </sheetData>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23" sqref="A23"/>
    </sheetView>
  </sheetViews>
  <sheetFormatPr defaultColWidth="9" defaultRowHeight="12.75"/>
  <cols>
    <col min="1" max="1" width="145.857142857143" customWidth="true"/>
  </cols>
  <sheetData>
    <row r="1" ht="30" customHeight="true" spans="1:1">
      <c r="A1" s="3" t="s">
        <v>39</v>
      </c>
    </row>
    <row r="2" ht="24" customHeight="true" spans="1:1">
      <c r="A2" s="2" t="s">
        <v>40</v>
      </c>
    </row>
    <row r="3" spans="1:1">
      <c r="A3" s="2" t="s">
        <v>41</v>
      </c>
    </row>
    <row r="4" spans="1:1">
      <c r="A4" s="2" t="s">
        <v>42</v>
      </c>
    </row>
    <row r="5" spans="1:1">
      <c r="A5" s="2" t="s">
        <v>43</v>
      </c>
    </row>
    <row r="6" spans="1:1">
      <c r="A6" s="2" t="s">
        <v>44</v>
      </c>
    </row>
    <row r="7" spans="1:1">
      <c r="A7" s="2" t="s">
        <v>45</v>
      </c>
    </row>
    <row r="8" ht="48" spans="1:1">
      <c r="A8" s="2" t="s">
        <v>46</v>
      </c>
    </row>
    <row r="9" spans="1:1">
      <c r="A9" s="2" t="s">
        <v>47</v>
      </c>
    </row>
  </sheetData>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zoomScale="115" zoomScaleNormal="115" workbookViewId="0">
      <selection activeCell="A27" sqref="A27"/>
    </sheetView>
  </sheetViews>
  <sheetFormatPr defaultColWidth="9" defaultRowHeight="12.75"/>
  <cols>
    <col min="1" max="1" width="146.142857142857" customWidth="true"/>
  </cols>
  <sheetData>
    <row r="1" ht="39" customHeight="true" spans="1:1">
      <c r="A1" s="3" t="s">
        <v>48</v>
      </c>
    </row>
    <row r="2" ht="60" spans="1:1">
      <c r="A2" s="2" t="s">
        <v>49</v>
      </c>
    </row>
    <row r="3" spans="1:1">
      <c r="A3" s="2" t="s">
        <v>50</v>
      </c>
    </row>
    <row r="4" spans="1:1">
      <c r="A4" s="2" t="s">
        <v>51</v>
      </c>
    </row>
    <row r="5" spans="1:1">
      <c r="A5" s="2" t="s">
        <v>52</v>
      </c>
    </row>
    <row r="6" spans="1:1">
      <c r="A6" s="36" t="s">
        <v>53</v>
      </c>
    </row>
    <row r="7" ht="24" spans="1:1">
      <c r="A7" s="37" t="s">
        <v>54</v>
      </c>
    </row>
    <row r="8" spans="1:1">
      <c r="A8" s="36" t="s">
        <v>55</v>
      </c>
    </row>
    <row r="9" spans="1:1">
      <c r="A9" s="36" t="s">
        <v>56</v>
      </c>
    </row>
    <row r="10" spans="1:1">
      <c r="A10" s="36" t="s">
        <v>57</v>
      </c>
    </row>
    <row r="11" spans="1:1">
      <c r="A11" s="36" t="s">
        <v>58</v>
      </c>
    </row>
    <row r="12" spans="1:1">
      <c r="A12" s="36" t="s">
        <v>59</v>
      </c>
    </row>
    <row r="13" spans="1:1">
      <c r="A13" s="36" t="s">
        <v>60</v>
      </c>
    </row>
    <row r="14" spans="1:1">
      <c r="A14" s="36" t="s">
        <v>61</v>
      </c>
    </row>
    <row r="15" spans="1:1">
      <c r="A15" s="36" t="s">
        <v>62</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topLeftCell="A11" workbookViewId="0">
      <selection activeCell="A26" sqref="$A21:$XFD26"/>
    </sheetView>
  </sheetViews>
  <sheetFormatPr defaultColWidth="9" defaultRowHeight="12.75" outlineLevelCol="3"/>
  <cols>
    <col min="1" max="1" width="39.2857142857143" customWidth="true"/>
    <col min="2" max="2" width="34.5714285714286" customWidth="true"/>
    <col min="3" max="3" width="38.4285714285714" customWidth="true"/>
    <col min="4" max="4" width="31.8571428571429" customWidth="true"/>
  </cols>
  <sheetData>
    <row r="1" ht="18" customHeight="true" spans="1:4">
      <c r="A1" s="30"/>
      <c r="B1" s="30"/>
      <c r="C1" s="30"/>
      <c r="D1" s="11" t="s">
        <v>63</v>
      </c>
    </row>
    <row r="2" ht="22.5" customHeight="true" spans="1:4">
      <c r="A2" s="3" t="s">
        <v>64</v>
      </c>
      <c r="B2" s="3"/>
      <c r="C2" s="3"/>
      <c r="D2" s="3"/>
    </row>
    <row r="3" ht="7.5" customHeight="true" spans="1:4">
      <c r="A3" s="5"/>
      <c r="B3" s="5"/>
      <c r="C3" s="5"/>
      <c r="D3" s="30"/>
    </row>
    <row r="4" ht="24" customHeight="true" spans="1:4">
      <c r="A4" s="5" t="s">
        <v>65</v>
      </c>
      <c r="B4" s="5"/>
      <c r="C4" s="5"/>
      <c r="D4" s="11" t="s">
        <v>66</v>
      </c>
    </row>
    <row r="5" ht="7.5" customHeight="true" spans="1:4">
      <c r="A5" s="31"/>
      <c r="B5" s="31"/>
      <c r="C5" s="31"/>
      <c r="D5" s="31"/>
    </row>
    <row r="6" ht="24" customHeight="true" spans="1:4">
      <c r="A6" s="12" t="s">
        <v>67</v>
      </c>
      <c r="B6" s="12"/>
      <c r="C6" s="12" t="s">
        <v>68</v>
      </c>
      <c r="D6" s="12"/>
    </row>
    <row r="7" ht="24" customHeight="true" spans="1:4">
      <c r="A7" s="25" t="s">
        <v>69</v>
      </c>
      <c r="B7" s="25" t="s">
        <v>70</v>
      </c>
      <c r="C7" s="25" t="s">
        <v>69</v>
      </c>
      <c r="D7" s="12" t="s">
        <v>70</v>
      </c>
    </row>
    <row r="8" ht="24" customHeight="true" spans="1:4">
      <c r="A8" s="17" t="s">
        <v>71</v>
      </c>
      <c r="B8" s="20">
        <v>470804310.05</v>
      </c>
      <c r="C8" s="21" t="s">
        <v>72</v>
      </c>
      <c r="D8" s="20">
        <v>37741659.16</v>
      </c>
    </row>
    <row r="9" ht="24" customHeight="true" spans="1:4">
      <c r="A9" s="17" t="s">
        <v>73</v>
      </c>
      <c r="B9" s="20">
        <v>445168658.05</v>
      </c>
      <c r="C9" s="21" t="s">
        <v>74</v>
      </c>
      <c r="D9" s="20">
        <v>322000</v>
      </c>
    </row>
    <row r="10" ht="24" customHeight="true" spans="1:4">
      <c r="A10" s="17" t="s">
        <v>75</v>
      </c>
      <c r="B10" s="20">
        <v>25635652</v>
      </c>
      <c r="C10" s="21" t="s">
        <v>76</v>
      </c>
      <c r="D10" s="20">
        <v>4132500</v>
      </c>
    </row>
    <row r="11" ht="24" customHeight="true" spans="1:4">
      <c r="A11" s="17" t="s">
        <v>77</v>
      </c>
      <c r="B11" s="20">
        <v>0</v>
      </c>
      <c r="C11" s="21" t="s">
        <v>78</v>
      </c>
      <c r="D11" s="20">
        <v>3448202</v>
      </c>
    </row>
    <row r="12" ht="24" customHeight="true" spans="1:4">
      <c r="A12" s="17" t="s">
        <v>79</v>
      </c>
      <c r="B12" s="20">
        <v>0</v>
      </c>
      <c r="C12" s="21" t="s">
        <v>80</v>
      </c>
      <c r="D12" s="20">
        <v>154859939.34</v>
      </c>
    </row>
    <row r="13" ht="24" customHeight="true" spans="1:4">
      <c r="A13" s="17" t="s">
        <v>81</v>
      </c>
      <c r="B13" s="20">
        <v>0</v>
      </c>
      <c r="C13" s="21" t="s">
        <v>82</v>
      </c>
      <c r="D13" s="20">
        <v>10645923.05</v>
      </c>
    </row>
    <row r="14" ht="24" customHeight="true" spans="1:4">
      <c r="A14" s="17" t="s">
        <v>83</v>
      </c>
      <c r="B14" s="20">
        <v>0</v>
      </c>
      <c r="C14" s="21" t="s">
        <v>84</v>
      </c>
      <c r="D14" s="20">
        <v>23683447.93</v>
      </c>
    </row>
    <row r="15" ht="24" customHeight="true" spans="1:4">
      <c r="A15" s="17"/>
      <c r="B15" s="20"/>
      <c r="C15" s="21" t="s">
        <v>85</v>
      </c>
      <c r="D15" s="20">
        <v>66864032</v>
      </c>
    </row>
    <row r="16" ht="24" customHeight="true" spans="1:4">
      <c r="A16" s="17"/>
      <c r="B16" s="20"/>
      <c r="C16" s="21" t="s">
        <v>86</v>
      </c>
      <c r="D16" s="20">
        <v>132817406.57</v>
      </c>
    </row>
    <row r="17" ht="24" customHeight="true" spans="1:4">
      <c r="A17" s="17"/>
      <c r="B17" s="20"/>
      <c r="C17" s="21" t="s">
        <v>87</v>
      </c>
      <c r="D17" s="20">
        <v>24000000</v>
      </c>
    </row>
    <row r="18" ht="24" customHeight="true" spans="1:4">
      <c r="A18" s="17"/>
      <c r="B18" s="20"/>
      <c r="C18" s="21" t="s">
        <v>88</v>
      </c>
      <c r="D18" s="20">
        <v>6459200</v>
      </c>
    </row>
    <row r="19" ht="24" customHeight="true" spans="1:4">
      <c r="A19" s="17"/>
      <c r="B19" s="20"/>
      <c r="C19" s="21" t="s">
        <v>89</v>
      </c>
      <c r="D19" s="20">
        <v>1500000</v>
      </c>
    </row>
    <row r="20" ht="24" customHeight="true" spans="1:4">
      <c r="A20" s="17"/>
      <c r="B20" s="20"/>
      <c r="C20" s="21" t="s">
        <v>90</v>
      </c>
      <c r="D20" s="20">
        <v>4330000</v>
      </c>
    </row>
    <row r="21" ht="24" customHeight="true" spans="1:4">
      <c r="A21" s="19" t="s">
        <v>91</v>
      </c>
      <c r="B21" s="20">
        <v>470804310.05</v>
      </c>
      <c r="C21" s="19" t="s">
        <v>92</v>
      </c>
      <c r="D21" s="20">
        <v>470804310.05</v>
      </c>
    </row>
  </sheetData>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6"/>
  <sheetViews>
    <sheetView topLeftCell="A153" workbookViewId="0">
      <selection activeCell="A6" sqref="$A6:$XFD8"/>
    </sheetView>
  </sheetViews>
  <sheetFormatPr defaultColWidth="9" defaultRowHeight="12.75"/>
  <cols>
    <col min="1" max="2" width="6.14285714285714" customWidth="true"/>
    <col min="3" max="3" width="6" customWidth="true"/>
    <col min="4" max="4" width="39.4285714285714" customWidth="true"/>
    <col min="5" max="5" width="19"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5"/>
      <c r="B1" s="5"/>
      <c r="C1" s="5"/>
      <c r="D1" s="5"/>
      <c r="E1" s="11"/>
      <c r="F1" s="11"/>
      <c r="G1" s="11"/>
      <c r="H1" s="11" t="s">
        <v>93</v>
      </c>
      <c r="I1" s="11"/>
    </row>
    <row r="2" ht="22.5" customHeight="true" spans="1:9">
      <c r="A2" s="3" t="s">
        <v>94</v>
      </c>
      <c r="B2" s="3"/>
      <c r="C2" s="3"/>
      <c r="D2" s="3"/>
      <c r="E2" s="3"/>
      <c r="F2" s="3"/>
      <c r="G2" s="3"/>
      <c r="H2" s="3"/>
      <c r="I2" s="3"/>
    </row>
    <row r="3" ht="7.5" customHeight="true" spans="1:9">
      <c r="A3" s="5"/>
      <c r="B3" s="5"/>
      <c r="C3" s="5"/>
      <c r="D3" s="5"/>
      <c r="E3" s="11"/>
      <c r="F3" s="11"/>
      <c r="G3" s="11"/>
      <c r="H3" s="11"/>
      <c r="I3" s="5"/>
    </row>
    <row r="4" ht="24" customHeight="true" spans="1:9">
      <c r="A4" s="5" t="s">
        <v>65</v>
      </c>
      <c r="B4" s="5"/>
      <c r="C4" s="5"/>
      <c r="D4" s="5"/>
      <c r="E4" s="5"/>
      <c r="F4" s="5"/>
      <c r="G4" s="5"/>
      <c r="H4" s="5"/>
      <c r="I4" s="11" t="s">
        <v>66</v>
      </c>
    </row>
    <row r="6" ht="15.75" spans="1:9">
      <c r="A6" s="12" t="s">
        <v>69</v>
      </c>
      <c r="B6" s="12"/>
      <c r="C6" s="12"/>
      <c r="D6" s="12"/>
      <c r="E6" s="12" t="s">
        <v>95</v>
      </c>
      <c r="F6" s="12"/>
      <c r="G6" s="12"/>
      <c r="H6" s="12"/>
      <c r="I6" s="12"/>
    </row>
    <row r="7" ht="15.75" spans="1:9">
      <c r="A7" s="12" t="s">
        <v>96</v>
      </c>
      <c r="B7" s="12"/>
      <c r="C7" s="12"/>
      <c r="D7" s="12" t="s">
        <v>97</v>
      </c>
      <c r="E7" s="12" t="s">
        <v>98</v>
      </c>
      <c r="F7" s="6" t="s">
        <v>99</v>
      </c>
      <c r="G7" s="6" t="s">
        <v>100</v>
      </c>
      <c r="H7" s="6" t="s">
        <v>101</v>
      </c>
      <c r="I7" s="12" t="s">
        <v>102</v>
      </c>
    </row>
    <row r="8" ht="15.75" spans="1:9">
      <c r="A8" s="12" t="s">
        <v>103</v>
      </c>
      <c r="B8" s="12" t="s">
        <v>104</v>
      </c>
      <c r="C8" s="12" t="s">
        <v>105</v>
      </c>
      <c r="D8" s="12"/>
      <c r="E8" s="12"/>
      <c r="F8" s="6"/>
      <c r="G8" s="6"/>
      <c r="H8" s="6"/>
      <c r="I8" s="12"/>
    </row>
    <row r="9" ht="24" customHeight="true" spans="1:9">
      <c r="A9" s="34" t="s">
        <v>106</v>
      </c>
      <c r="B9" s="19" t="s">
        <v>107</v>
      </c>
      <c r="C9" s="19" t="s">
        <v>107</v>
      </c>
      <c r="D9" s="35" t="s">
        <v>108</v>
      </c>
      <c r="E9" s="18">
        <f t="shared" ref="E9:E72" si="0">SUM(F9,G9,H9,I9)</f>
        <v>37741659.16</v>
      </c>
      <c r="F9" s="18">
        <v>37741659.16</v>
      </c>
      <c r="G9" s="18">
        <v>0</v>
      </c>
      <c r="H9" s="18">
        <v>0</v>
      </c>
      <c r="I9" s="18">
        <v>0</v>
      </c>
    </row>
    <row r="10" ht="24" customHeight="true" spans="1:9">
      <c r="A10" s="34" t="s">
        <v>106</v>
      </c>
      <c r="B10" s="19" t="s">
        <v>109</v>
      </c>
      <c r="C10" s="19" t="s">
        <v>107</v>
      </c>
      <c r="D10" s="35" t="s">
        <v>110</v>
      </c>
      <c r="E10" s="18">
        <f t="shared" si="0"/>
        <v>282000</v>
      </c>
      <c r="F10" s="18">
        <v>282000</v>
      </c>
      <c r="G10" s="18">
        <v>0</v>
      </c>
      <c r="H10" s="18">
        <v>0</v>
      </c>
      <c r="I10" s="18">
        <v>0</v>
      </c>
    </row>
    <row r="11" ht="24" customHeight="true" spans="1:9">
      <c r="A11" s="34" t="s">
        <v>106</v>
      </c>
      <c r="B11" s="19" t="s">
        <v>109</v>
      </c>
      <c r="C11" s="19" t="s">
        <v>111</v>
      </c>
      <c r="D11" s="35" t="s">
        <v>112</v>
      </c>
      <c r="E11" s="18">
        <f t="shared" si="0"/>
        <v>282000</v>
      </c>
      <c r="F11" s="18">
        <v>282000</v>
      </c>
      <c r="G11" s="18">
        <v>0</v>
      </c>
      <c r="H11" s="18">
        <v>0</v>
      </c>
      <c r="I11" s="18">
        <v>0</v>
      </c>
    </row>
    <row r="12" ht="24" customHeight="true" spans="1:9">
      <c r="A12" s="34" t="s">
        <v>106</v>
      </c>
      <c r="B12" s="19" t="s">
        <v>113</v>
      </c>
      <c r="C12" s="19" t="s">
        <v>107</v>
      </c>
      <c r="D12" s="35" t="s">
        <v>114</v>
      </c>
      <c r="E12" s="18">
        <f t="shared" si="0"/>
        <v>21248200</v>
      </c>
      <c r="F12" s="18">
        <v>21248200</v>
      </c>
      <c r="G12" s="18">
        <v>0</v>
      </c>
      <c r="H12" s="18">
        <v>0</v>
      </c>
      <c r="I12" s="18">
        <v>0</v>
      </c>
    </row>
    <row r="13" ht="24" customHeight="true" spans="1:9">
      <c r="A13" s="34" t="s">
        <v>106</v>
      </c>
      <c r="B13" s="19" t="s">
        <v>113</v>
      </c>
      <c r="C13" s="19" t="s">
        <v>109</v>
      </c>
      <c r="D13" s="35" t="s">
        <v>115</v>
      </c>
      <c r="E13" s="18">
        <f t="shared" si="0"/>
        <v>20999200</v>
      </c>
      <c r="F13" s="18">
        <v>20999200</v>
      </c>
      <c r="G13" s="18">
        <v>0</v>
      </c>
      <c r="H13" s="18">
        <v>0</v>
      </c>
      <c r="I13" s="18">
        <v>0</v>
      </c>
    </row>
    <row r="14" ht="24" customHeight="true" spans="1:9">
      <c r="A14" s="34" t="s">
        <v>106</v>
      </c>
      <c r="B14" s="19" t="s">
        <v>113</v>
      </c>
      <c r="C14" s="19" t="s">
        <v>111</v>
      </c>
      <c r="D14" s="35" t="s">
        <v>116</v>
      </c>
      <c r="E14" s="18">
        <f t="shared" si="0"/>
        <v>249000</v>
      </c>
      <c r="F14" s="18">
        <v>249000</v>
      </c>
      <c r="G14" s="18">
        <v>0</v>
      </c>
      <c r="H14" s="18">
        <v>0</v>
      </c>
      <c r="I14" s="18">
        <v>0</v>
      </c>
    </row>
    <row r="15" ht="24" customHeight="true" spans="1:9">
      <c r="A15" s="34" t="s">
        <v>106</v>
      </c>
      <c r="B15" s="19" t="s">
        <v>117</v>
      </c>
      <c r="C15" s="19" t="s">
        <v>107</v>
      </c>
      <c r="D15" s="35" t="s">
        <v>118</v>
      </c>
      <c r="E15" s="18">
        <f t="shared" si="0"/>
        <v>423400</v>
      </c>
      <c r="F15" s="18">
        <v>423400</v>
      </c>
      <c r="G15" s="18">
        <v>0</v>
      </c>
      <c r="H15" s="18">
        <v>0</v>
      </c>
      <c r="I15" s="18">
        <v>0</v>
      </c>
    </row>
    <row r="16" ht="24" customHeight="true" spans="1:9">
      <c r="A16" s="34" t="s">
        <v>106</v>
      </c>
      <c r="B16" s="19" t="s">
        <v>117</v>
      </c>
      <c r="C16" s="19" t="s">
        <v>119</v>
      </c>
      <c r="D16" s="35" t="s">
        <v>120</v>
      </c>
      <c r="E16" s="18">
        <f t="shared" si="0"/>
        <v>10000</v>
      </c>
      <c r="F16" s="18">
        <v>10000</v>
      </c>
      <c r="G16" s="18">
        <v>0</v>
      </c>
      <c r="H16" s="18">
        <v>0</v>
      </c>
      <c r="I16" s="18">
        <v>0</v>
      </c>
    </row>
    <row r="17" ht="24" customHeight="true" spans="1:9">
      <c r="A17" s="34" t="s">
        <v>106</v>
      </c>
      <c r="B17" s="19" t="s">
        <v>117</v>
      </c>
      <c r="C17" s="19" t="s">
        <v>111</v>
      </c>
      <c r="D17" s="35" t="s">
        <v>121</v>
      </c>
      <c r="E17" s="18">
        <f t="shared" si="0"/>
        <v>413400</v>
      </c>
      <c r="F17" s="18">
        <v>413400</v>
      </c>
      <c r="G17" s="18">
        <v>0</v>
      </c>
      <c r="H17" s="18">
        <v>0</v>
      </c>
      <c r="I17" s="18">
        <v>0</v>
      </c>
    </row>
    <row r="18" ht="24" customHeight="true" spans="1:9">
      <c r="A18" s="34" t="s">
        <v>106</v>
      </c>
      <c r="B18" s="19" t="s">
        <v>119</v>
      </c>
      <c r="C18" s="19" t="s">
        <v>107</v>
      </c>
      <c r="D18" s="35" t="s">
        <v>122</v>
      </c>
      <c r="E18" s="18">
        <f t="shared" si="0"/>
        <v>2468300</v>
      </c>
      <c r="F18" s="18">
        <v>2468300</v>
      </c>
      <c r="G18" s="18">
        <v>0</v>
      </c>
      <c r="H18" s="18">
        <v>0</v>
      </c>
      <c r="I18" s="18">
        <v>0</v>
      </c>
    </row>
    <row r="19" ht="24" customHeight="true" spans="1:9">
      <c r="A19" s="34" t="s">
        <v>106</v>
      </c>
      <c r="B19" s="19" t="s">
        <v>119</v>
      </c>
      <c r="C19" s="19" t="s">
        <v>111</v>
      </c>
      <c r="D19" s="35" t="s">
        <v>123</v>
      </c>
      <c r="E19" s="18">
        <f t="shared" si="0"/>
        <v>2468300</v>
      </c>
      <c r="F19" s="18">
        <v>2468300</v>
      </c>
      <c r="G19" s="18">
        <v>0</v>
      </c>
      <c r="H19" s="18">
        <v>0</v>
      </c>
      <c r="I19" s="18">
        <v>0</v>
      </c>
    </row>
    <row r="20" ht="24" customHeight="true" spans="1:9">
      <c r="A20" s="34" t="s">
        <v>106</v>
      </c>
      <c r="B20" s="19" t="s">
        <v>124</v>
      </c>
      <c r="C20" s="19" t="s">
        <v>107</v>
      </c>
      <c r="D20" s="35" t="s">
        <v>125</v>
      </c>
      <c r="E20" s="18">
        <f t="shared" si="0"/>
        <v>290000</v>
      </c>
      <c r="F20" s="18">
        <v>290000</v>
      </c>
      <c r="G20" s="18">
        <v>0</v>
      </c>
      <c r="H20" s="18">
        <v>0</v>
      </c>
      <c r="I20" s="18">
        <v>0</v>
      </c>
    </row>
    <row r="21" ht="24" customHeight="true" spans="1:9">
      <c r="A21" s="34" t="s">
        <v>106</v>
      </c>
      <c r="B21" s="19" t="s">
        <v>124</v>
      </c>
      <c r="C21" s="19" t="s">
        <v>126</v>
      </c>
      <c r="D21" s="35" t="s">
        <v>127</v>
      </c>
      <c r="E21" s="18">
        <f t="shared" si="0"/>
        <v>140000</v>
      </c>
      <c r="F21" s="18">
        <v>140000</v>
      </c>
      <c r="G21" s="18">
        <v>0</v>
      </c>
      <c r="H21" s="18">
        <v>0</v>
      </c>
      <c r="I21" s="18">
        <v>0</v>
      </c>
    </row>
    <row r="22" ht="24" customHeight="true" spans="1:9">
      <c r="A22" s="34" t="s">
        <v>106</v>
      </c>
      <c r="B22" s="19" t="s">
        <v>124</v>
      </c>
      <c r="C22" s="19" t="s">
        <v>111</v>
      </c>
      <c r="D22" s="35" t="s">
        <v>128</v>
      </c>
      <c r="E22" s="18">
        <f t="shared" si="0"/>
        <v>150000</v>
      </c>
      <c r="F22" s="18">
        <v>150000</v>
      </c>
      <c r="G22" s="18">
        <v>0</v>
      </c>
      <c r="H22" s="18">
        <v>0</v>
      </c>
      <c r="I22" s="18">
        <v>0</v>
      </c>
    </row>
    <row r="23" ht="24" customHeight="true" spans="1:9">
      <c r="A23" s="34" t="s">
        <v>106</v>
      </c>
      <c r="B23" s="19" t="s">
        <v>129</v>
      </c>
      <c r="C23" s="19" t="s">
        <v>107</v>
      </c>
      <c r="D23" s="35" t="s">
        <v>130</v>
      </c>
      <c r="E23" s="18">
        <f t="shared" si="0"/>
        <v>90000</v>
      </c>
      <c r="F23" s="18">
        <v>90000</v>
      </c>
      <c r="G23" s="18">
        <v>0</v>
      </c>
      <c r="H23" s="18">
        <v>0</v>
      </c>
      <c r="I23" s="18">
        <v>0</v>
      </c>
    </row>
    <row r="24" ht="24" customHeight="true" spans="1:9">
      <c r="A24" s="34" t="s">
        <v>106</v>
      </c>
      <c r="B24" s="19" t="s">
        <v>129</v>
      </c>
      <c r="C24" s="19" t="s">
        <v>111</v>
      </c>
      <c r="D24" s="35" t="s">
        <v>131</v>
      </c>
      <c r="E24" s="18">
        <f t="shared" si="0"/>
        <v>90000</v>
      </c>
      <c r="F24" s="18">
        <v>90000</v>
      </c>
      <c r="G24" s="18">
        <v>0</v>
      </c>
      <c r="H24" s="18">
        <v>0</v>
      </c>
      <c r="I24" s="18">
        <v>0</v>
      </c>
    </row>
    <row r="25" ht="24" customHeight="true" spans="1:9">
      <c r="A25" s="34" t="s">
        <v>106</v>
      </c>
      <c r="B25" s="19" t="s">
        <v>132</v>
      </c>
      <c r="C25" s="19" t="s">
        <v>107</v>
      </c>
      <c r="D25" s="35" t="s">
        <v>133</v>
      </c>
      <c r="E25" s="18">
        <f t="shared" si="0"/>
        <v>3112240</v>
      </c>
      <c r="F25" s="18">
        <v>3112240</v>
      </c>
      <c r="G25" s="18">
        <v>0</v>
      </c>
      <c r="H25" s="18">
        <v>0</v>
      </c>
      <c r="I25" s="18">
        <v>0</v>
      </c>
    </row>
    <row r="26" ht="24" customHeight="true" spans="1:9">
      <c r="A26" s="34" t="s">
        <v>106</v>
      </c>
      <c r="B26" s="19" t="s">
        <v>132</v>
      </c>
      <c r="C26" s="19" t="s">
        <v>111</v>
      </c>
      <c r="D26" s="35" t="s">
        <v>134</v>
      </c>
      <c r="E26" s="18">
        <f t="shared" si="0"/>
        <v>3112240</v>
      </c>
      <c r="F26" s="18">
        <v>3112240</v>
      </c>
      <c r="G26" s="18">
        <v>0</v>
      </c>
      <c r="H26" s="18">
        <v>0</v>
      </c>
      <c r="I26" s="18">
        <v>0</v>
      </c>
    </row>
    <row r="27" ht="24" customHeight="true" spans="1:9">
      <c r="A27" s="34" t="s">
        <v>106</v>
      </c>
      <c r="B27" s="19" t="s">
        <v>135</v>
      </c>
      <c r="C27" s="19" t="s">
        <v>107</v>
      </c>
      <c r="D27" s="35" t="s">
        <v>136</v>
      </c>
      <c r="E27" s="18">
        <f t="shared" si="0"/>
        <v>573100</v>
      </c>
      <c r="F27" s="18">
        <v>573100</v>
      </c>
      <c r="G27" s="18">
        <v>0</v>
      </c>
      <c r="H27" s="18">
        <v>0</v>
      </c>
      <c r="I27" s="18">
        <v>0</v>
      </c>
    </row>
    <row r="28" ht="24" customHeight="true" spans="1:9">
      <c r="A28" s="34" t="s">
        <v>106</v>
      </c>
      <c r="B28" s="19" t="s">
        <v>135</v>
      </c>
      <c r="C28" s="19" t="s">
        <v>111</v>
      </c>
      <c r="D28" s="35" t="s">
        <v>137</v>
      </c>
      <c r="E28" s="18">
        <f t="shared" si="0"/>
        <v>573100</v>
      </c>
      <c r="F28" s="18">
        <v>573100</v>
      </c>
      <c r="G28" s="18">
        <v>0</v>
      </c>
      <c r="H28" s="18">
        <v>0</v>
      </c>
      <c r="I28" s="18">
        <v>0</v>
      </c>
    </row>
    <row r="29" ht="24" customHeight="true" spans="1:9">
      <c r="A29" s="34" t="s">
        <v>106</v>
      </c>
      <c r="B29" s="19" t="s">
        <v>138</v>
      </c>
      <c r="C29" s="19" t="s">
        <v>107</v>
      </c>
      <c r="D29" s="35" t="s">
        <v>139</v>
      </c>
      <c r="E29" s="18">
        <f t="shared" si="0"/>
        <v>3251059.16</v>
      </c>
      <c r="F29" s="18">
        <v>3251059.16</v>
      </c>
      <c r="G29" s="18">
        <v>0</v>
      </c>
      <c r="H29" s="18">
        <v>0</v>
      </c>
      <c r="I29" s="18">
        <v>0</v>
      </c>
    </row>
    <row r="30" ht="24" customHeight="true" spans="1:9">
      <c r="A30" s="34" t="s">
        <v>106</v>
      </c>
      <c r="B30" s="19" t="s">
        <v>138</v>
      </c>
      <c r="C30" s="19" t="s">
        <v>111</v>
      </c>
      <c r="D30" s="35" t="s">
        <v>140</v>
      </c>
      <c r="E30" s="18">
        <f t="shared" si="0"/>
        <v>3251059.16</v>
      </c>
      <c r="F30" s="18">
        <v>3251059.16</v>
      </c>
      <c r="G30" s="18">
        <v>0</v>
      </c>
      <c r="H30" s="18">
        <v>0</v>
      </c>
      <c r="I30" s="18">
        <v>0</v>
      </c>
    </row>
    <row r="31" ht="24" customHeight="true" spans="1:9">
      <c r="A31" s="34" t="s">
        <v>106</v>
      </c>
      <c r="B31" s="19" t="s">
        <v>141</v>
      </c>
      <c r="C31" s="19" t="s">
        <v>107</v>
      </c>
      <c r="D31" s="35" t="s">
        <v>142</v>
      </c>
      <c r="E31" s="18">
        <f t="shared" si="0"/>
        <v>1140000</v>
      </c>
      <c r="F31" s="18">
        <v>1140000</v>
      </c>
      <c r="G31" s="18">
        <v>0</v>
      </c>
      <c r="H31" s="18">
        <v>0</v>
      </c>
      <c r="I31" s="18">
        <v>0</v>
      </c>
    </row>
    <row r="32" ht="24" customHeight="true" spans="1:9">
      <c r="A32" s="34" t="s">
        <v>106</v>
      </c>
      <c r="B32" s="19" t="s">
        <v>141</v>
      </c>
      <c r="C32" s="19" t="s">
        <v>111</v>
      </c>
      <c r="D32" s="35" t="s">
        <v>143</v>
      </c>
      <c r="E32" s="18">
        <f t="shared" si="0"/>
        <v>1140000</v>
      </c>
      <c r="F32" s="18">
        <v>1140000</v>
      </c>
      <c r="G32" s="18">
        <v>0</v>
      </c>
      <c r="H32" s="18">
        <v>0</v>
      </c>
      <c r="I32" s="18">
        <v>0</v>
      </c>
    </row>
    <row r="33" ht="24" customHeight="true" spans="1:9">
      <c r="A33" s="34" t="s">
        <v>106</v>
      </c>
      <c r="B33" s="19" t="s">
        <v>144</v>
      </c>
      <c r="C33" s="19" t="s">
        <v>107</v>
      </c>
      <c r="D33" s="35" t="s">
        <v>145</v>
      </c>
      <c r="E33" s="18">
        <f t="shared" si="0"/>
        <v>50000</v>
      </c>
      <c r="F33" s="18">
        <v>50000</v>
      </c>
      <c r="G33" s="18">
        <v>0</v>
      </c>
      <c r="H33" s="18">
        <v>0</v>
      </c>
      <c r="I33" s="18">
        <v>0</v>
      </c>
    </row>
    <row r="34" ht="24" customHeight="true" spans="1:9">
      <c r="A34" s="34" t="s">
        <v>106</v>
      </c>
      <c r="B34" s="19" t="s">
        <v>144</v>
      </c>
      <c r="C34" s="19" t="s">
        <v>111</v>
      </c>
      <c r="D34" s="35" t="s">
        <v>146</v>
      </c>
      <c r="E34" s="18">
        <f t="shared" si="0"/>
        <v>50000</v>
      </c>
      <c r="F34" s="18">
        <v>50000</v>
      </c>
      <c r="G34" s="18">
        <v>0</v>
      </c>
      <c r="H34" s="18">
        <v>0</v>
      </c>
      <c r="I34" s="18">
        <v>0</v>
      </c>
    </row>
    <row r="35" ht="24" customHeight="true" spans="1:9">
      <c r="A35" s="34" t="s">
        <v>106</v>
      </c>
      <c r="B35" s="19" t="s">
        <v>147</v>
      </c>
      <c r="C35" s="19" t="s">
        <v>107</v>
      </c>
      <c r="D35" s="35" t="s">
        <v>148</v>
      </c>
      <c r="E35" s="18">
        <f t="shared" si="0"/>
        <v>4043360</v>
      </c>
      <c r="F35" s="18">
        <v>4043360</v>
      </c>
      <c r="G35" s="18">
        <v>0</v>
      </c>
      <c r="H35" s="18">
        <v>0</v>
      </c>
      <c r="I35" s="18">
        <v>0</v>
      </c>
    </row>
    <row r="36" ht="24" customHeight="true" spans="1:9">
      <c r="A36" s="34" t="s">
        <v>106</v>
      </c>
      <c r="B36" s="19" t="s">
        <v>147</v>
      </c>
      <c r="C36" s="19" t="s">
        <v>149</v>
      </c>
      <c r="D36" s="35" t="s">
        <v>150</v>
      </c>
      <c r="E36" s="18">
        <f t="shared" si="0"/>
        <v>3723360</v>
      </c>
      <c r="F36" s="18">
        <v>3723360</v>
      </c>
      <c r="G36" s="18">
        <v>0</v>
      </c>
      <c r="H36" s="18">
        <v>0</v>
      </c>
      <c r="I36" s="18">
        <v>0</v>
      </c>
    </row>
    <row r="37" ht="24" customHeight="true" spans="1:9">
      <c r="A37" s="34" t="s">
        <v>106</v>
      </c>
      <c r="B37" s="19" t="s">
        <v>147</v>
      </c>
      <c r="C37" s="19" t="s">
        <v>111</v>
      </c>
      <c r="D37" s="35" t="s">
        <v>148</v>
      </c>
      <c r="E37" s="18">
        <f t="shared" si="0"/>
        <v>320000</v>
      </c>
      <c r="F37" s="18">
        <v>320000</v>
      </c>
      <c r="G37" s="18">
        <v>0</v>
      </c>
      <c r="H37" s="18">
        <v>0</v>
      </c>
      <c r="I37" s="18">
        <v>0</v>
      </c>
    </row>
    <row r="38" ht="24" customHeight="true" spans="1:9">
      <c r="A38" s="34" t="s">
        <v>106</v>
      </c>
      <c r="B38" s="19" t="s">
        <v>111</v>
      </c>
      <c r="C38" s="19" t="s">
        <v>107</v>
      </c>
      <c r="D38" s="35" t="s">
        <v>151</v>
      </c>
      <c r="E38" s="18">
        <f t="shared" si="0"/>
        <v>770000</v>
      </c>
      <c r="F38" s="18">
        <v>770000</v>
      </c>
      <c r="G38" s="18">
        <v>0</v>
      </c>
      <c r="H38" s="18">
        <v>0</v>
      </c>
      <c r="I38" s="18">
        <v>0</v>
      </c>
    </row>
    <row r="39" ht="24" customHeight="true" spans="1:9">
      <c r="A39" s="34" t="s">
        <v>106</v>
      </c>
      <c r="B39" s="19" t="s">
        <v>111</v>
      </c>
      <c r="C39" s="19" t="s">
        <v>111</v>
      </c>
      <c r="D39" s="35" t="s">
        <v>151</v>
      </c>
      <c r="E39" s="18">
        <f t="shared" si="0"/>
        <v>770000</v>
      </c>
      <c r="F39" s="18">
        <v>770000</v>
      </c>
      <c r="G39" s="18">
        <v>0</v>
      </c>
      <c r="H39" s="18">
        <v>0</v>
      </c>
      <c r="I39" s="18">
        <v>0</v>
      </c>
    </row>
    <row r="40" ht="24" customHeight="true" spans="1:9">
      <c r="A40" s="34" t="s">
        <v>152</v>
      </c>
      <c r="B40" s="19" t="s">
        <v>107</v>
      </c>
      <c r="C40" s="19" t="s">
        <v>107</v>
      </c>
      <c r="D40" s="35" t="s">
        <v>153</v>
      </c>
      <c r="E40" s="18">
        <f t="shared" si="0"/>
        <v>322000</v>
      </c>
      <c r="F40" s="18">
        <v>322000</v>
      </c>
      <c r="G40" s="18">
        <v>0</v>
      </c>
      <c r="H40" s="18">
        <v>0</v>
      </c>
      <c r="I40" s="18">
        <v>0</v>
      </c>
    </row>
    <row r="41" ht="24" customHeight="true" spans="1:9">
      <c r="A41" s="34" t="s">
        <v>152</v>
      </c>
      <c r="B41" s="19" t="s">
        <v>154</v>
      </c>
      <c r="C41" s="19" t="s">
        <v>107</v>
      </c>
      <c r="D41" s="35" t="s">
        <v>155</v>
      </c>
      <c r="E41" s="18">
        <f t="shared" si="0"/>
        <v>322000</v>
      </c>
      <c r="F41" s="18">
        <v>322000</v>
      </c>
      <c r="G41" s="18">
        <v>0</v>
      </c>
      <c r="H41" s="18">
        <v>0</v>
      </c>
      <c r="I41" s="18">
        <v>0</v>
      </c>
    </row>
    <row r="42" ht="24" customHeight="true" spans="1:9">
      <c r="A42" s="34" t="s">
        <v>152</v>
      </c>
      <c r="B42" s="19" t="s">
        <v>154</v>
      </c>
      <c r="C42" s="19" t="s">
        <v>109</v>
      </c>
      <c r="D42" s="35" t="s">
        <v>156</v>
      </c>
      <c r="E42" s="18">
        <f t="shared" si="0"/>
        <v>322000</v>
      </c>
      <c r="F42" s="18">
        <v>322000</v>
      </c>
      <c r="G42" s="18">
        <v>0</v>
      </c>
      <c r="H42" s="18">
        <v>0</v>
      </c>
      <c r="I42" s="18">
        <v>0</v>
      </c>
    </row>
    <row r="43" ht="24" customHeight="true" spans="1:9">
      <c r="A43" s="34" t="s">
        <v>157</v>
      </c>
      <c r="B43" s="19" t="s">
        <v>107</v>
      </c>
      <c r="C43" s="19" t="s">
        <v>107</v>
      </c>
      <c r="D43" s="35" t="s">
        <v>158</v>
      </c>
      <c r="E43" s="18">
        <f t="shared" si="0"/>
        <v>4132500</v>
      </c>
      <c r="F43" s="18">
        <v>4132500</v>
      </c>
      <c r="G43" s="18">
        <v>0</v>
      </c>
      <c r="H43" s="18">
        <v>0</v>
      </c>
      <c r="I43" s="18">
        <v>0</v>
      </c>
    </row>
    <row r="44" ht="24" customHeight="true" spans="1:9">
      <c r="A44" s="34" t="s">
        <v>157</v>
      </c>
      <c r="B44" s="19" t="s">
        <v>159</v>
      </c>
      <c r="C44" s="19" t="s">
        <v>107</v>
      </c>
      <c r="D44" s="35" t="s">
        <v>160</v>
      </c>
      <c r="E44" s="18">
        <f t="shared" si="0"/>
        <v>20000</v>
      </c>
      <c r="F44" s="18">
        <v>20000</v>
      </c>
      <c r="G44" s="18">
        <v>0</v>
      </c>
      <c r="H44" s="18">
        <v>0</v>
      </c>
      <c r="I44" s="18">
        <v>0</v>
      </c>
    </row>
    <row r="45" ht="24" customHeight="true" spans="1:9">
      <c r="A45" s="34" t="s">
        <v>157</v>
      </c>
      <c r="B45" s="19" t="s">
        <v>159</v>
      </c>
      <c r="C45" s="19" t="s">
        <v>111</v>
      </c>
      <c r="D45" s="35" t="s">
        <v>161</v>
      </c>
      <c r="E45" s="18">
        <f t="shared" si="0"/>
        <v>20000</v>
      </c>
      <c r="F45" s="18">
        <v>20000</v>
      </c>
      <c r="G45" s="18">
        <v>0</v>
      </c>
      <c r="H45" s="18">
        <v>0</v>
      </c>
      <c r="I45" s="18">
        <v>0</v>
      </c>
    </row>
    <row r="46" ht="24" customHeight="true" spans="1:9">
      <c r="A46" s="34" t="s">
        <v>157</v>
      </c>
      <c r="B46" s="19" t="s">
        <v>111</v>
      </c>
      <c r="C46" s="19" t="s">
        <v>107</v>
      </c>
      <c r="D46" s="35" t="s">
        <v>162</v>
      </c>
      <c r="E46" s="18">
        <f t="shared" si="0"/>
        <v>4112500</v>
      </c>
      <c r="F46" s="18">
        <v>4112500</v>
      </c>
      <c r="G46" s="18">
        <v>0</v>
      </c>
      <c r="H46" s="18">
        <v>0</v>
      </c>
      <c r="I46" s="18">
        <v>0</v>
      </c>
    </row>
    <row r="47" ht="24" customHeight="true" spans="1:9">
      <c r="A47" s="34" t="s">
        <v>157</v>
      </c>
      <c r="B47" s="19" t="s">
        <v>111</v>
      </c>
      <c r="C47" s="19" t="s">
        <v>111</v>
      </c>
      <c r="D47" s="35" t="s">
        <v>162</v>
      </c>
      <c r="E47" s="18">
        <f t="shared" si="0"/>
        <v>4112500</v>
      </c>
      <c r="F47" s="18">
        <v>4112500</v>
      </c>
      <c r="G47" s="18">
        <v>0</v>
      </c>
      <c r="H47" s="18">
        <v>0</v>
      </c>
      <c r="I47" s="18">
        <v>0</v>
      </c>
    </row>
    <row r="48" ht="24" customHeight="true" spans="1:9">
      <c r="A48" s="34" t="s">
        <v>163</v>
      </c>
      <c r="B48" s="19" t="s">
        <v>107</v>
      </c>
      <c r="C48" s="19" t="s">
        <v>107</v>
      </c>
      <c r="D48" s="35" t="s">
        <v>164</v>
      </c>
      <c r="E48" s="18">
        <f t="shared" si="0"/>
        <v>3448202</v>
      </c>
      <c r="F48" s="18">
        <v>3448202</v>
      </c>
      <c r="G48" s="18">
        <v>0</v>
      </c>
      <c r="H48" s="18">
        <v>0</v>
      </c>
      <c r="I48" s="18">
        <v>0</v>
      </c>
    </row>
    <row r="49" ht="24" customHeight="true" spans="1:9">
      <c r="A49" s="34" t="s">
        <v>163</v>
      </c>
      <c r="B49" s="19" t="s">
        <v>109</v>
      </c>
      <c r="C49" s="19" t="s">
        <v>107</v>
      </c>
      <c r="D49" s="35" t="s">
        <v>165</v>
      </c>
      <c r="E49" s="18">
        <f t="shared" si="0"/>
        <v>1483502</v>
      </c>
      <c r="F49" s="18">
        <v>1483502</v>
      </c>
      <c r="G49" s="18">
        <v>0</v>
      </c>
      <c r="H49" s="18">
        <v>0</v>
      </c>
      <c r="I49" s="18">
        <v>0</v>
      </c>
    </row>
    <row r="50" ht="24" customHeight="true" spans="1:9">
      <c r="A50" s="34" t="s">
        <v>163</v>
      </c>
      <c r="B50" s="19" t="s">
        <v>109</v>
      </c>
      <c r="C50" s="19" t="s">
        <v>166</v>
      </c>
      <c r="D50" s="35" t="s">
        <v>167</v>
      </c>
      <c r="E50" s="18">
        <f t="shared" si="0"/>
        <v>502</v>
      </c>
      <c r="F50" s="18">
        <v>502</v>
      </c>
      <c r="G50" s="18">
        <v>0</v>
      </c>
      <c r="H50" s="18">
        <v>0</v>
      </c>
      <c r="I50" s="18">
        <v>0</v>
      </c>
    </row>
    <row r="51" ht="24" customHeight="true" spans="1:9">
      <c r="A51" s="34" t="s">
        <v>163</v>
      </c>
      <c r="B51" s="19" t="s">
        <v>109</v>
      </c>
      <c r="C51" s="19" t="s">
        <v>111</v>
      </c>
      <c r="D51" s="35" t="s">
        <v>168</v>
      </c>
      <c r="E51" s="18">
        <f t="shared" si="0"/>
        <v>1483000</v>
      </c>
      <c r="F51" s="18">
        <v>1483000</v>
      </c>
      <c r="G51" s="18">
        <v>0</v>
      </c>
      <c r="H51" s="18">
        <v>0</v>
      </c>
      <c r="I51" s="18">
        <v>0</v>
      </c>
    </row>
    <row r="52" ht="24" customHeight="true" spans="1:9">
      <c r="A52" s="34" t="s">
        <v>163</v>
      </c>
      <c r="B52" s="19" t="s">
        <v>111</v>
      </c>
      <c r="C52" s="19" t="s">
        <v>107</v>
      </c>
      <c r="D52" s="35" t="s">
        <v>169</v>
      </c>
      <c r="E52" s="18">
        <f t="shared" si="0"/>
        <v>1964700</v>
      </c>
      <c r="F52" s="18">
        <v>1964700</v>
      </c>
      <c r="G52" s="18">
        <v>0</v>
      </c>
      <c r="H52" s="18">
        <v>0</v>
      </c>
      <c r="I52" s="18">
        <v>0</v>
      </c>
    </row>
    <row r="53" ht="24" customHeight="true" spans="1:9">
      <c r="A53" s="34" t="s">
        <v>163</v>
      </c>
      <c r="B53" s="19" t="s">
        <v>111</v>
      </c>
      <c r="C53" s="19" t="s">
        <v>111</v>
      </c>
      <c r="D53" s="35" t="s">
        <v>169</v>
      </c>
      <c r="E53" s="18">
        <f t="shared" si="0"/>
        <v>1964700</v>
      </c>
      <c r="F53" s="18">
        <v>1964700</v>
      </c>
      <c r="G53" s="18">
        <v>0</v>
      </c>
      <c r="H53" s="18">
        <v>0</v>
      </c>
      <c r="I53" s="18">
        <v>0</v>
      </c>
    </row>
    <row r="54" ht="24" customHeight="true" spans="1:9">
      <c r="A54" s="34" t="s">
        <v>170</v>
      </c>
      <c r="B54" s="19" t="s">
        <v>107</v>
      </c>
      <c r="C54" s="19" t="s">
        <v>107</v>
      </c>
      <c r="D54" s="35" t="s">
        <v>171</v>
      </c>
      <c r="E54" s="18">
        <f t="shared" si="0"/>
        <v>154859939.34</v>
      </c>
      <c r="F54" s="18">
        <v>154859939.34</v>
      </c>
      <c r="G54" s="18">
        <v>0</v>
      </c>
      <c r="H54" s="18">
        <v>0</v>
      </c>
      <c r="I54" s="18">
        <v>0</v>
      </c>
    </row>
    <row r="55" ht="24" customHeight="true" spans="1:9">
      <c r="A55" s="34" t="s">
        <v>170</v>
      </c>
      <c r="B55" s="19" t="s">
        <v>154</v>
      </c>
      <c r="C55" s="19" t="s">
        <v>107</v>
      </c>
      <c r="D55" s="35" t="s">
        <v>172</v>
      </c>
      <c r="E55" s="18">
        <f t="shared" si="0"/>
        <v>11522274</v>
      </c>
      <c r="F55" s="18">
        <v>11522274</v>
      </c>
      <c r="G55" s="18">
        <v>0</v>
      </c>
      <c r="H55" s="18">
        <v>0</v>
      </c>
      <c r="I55" s="18">
        <v>0</v>
      </c>
    </row>
    <row r="56" ht="24" customHeight="true" spans="1:9">
      <c r="A56" s="34" t="s">
        <v>170</v>
      </c>
      <c r="B56" s="19" t="s">
        <v>154</v>
      </c>
      <c r="C56" s="19" t="s">
        <v>111</v>
      </c>
      <c r="D56" s="35" t="s">
        <v>173</v>
      </c>
      <c r="E56" s="18">
        <f t="shared" si="0"/>
        <v>11522274</v>
      </c>
      <c r="F56" s="18">
        <v>11522274</v>
      </c>
      <c r="G56" s="18">
        <v>0</v>
      </c>
      <c r="H56" s="18">
        <v>0</v>
      </c>
      <c r="I56" s="18">
        <v>0</v>
      </c>
    </row>
    <row r="57" ht="24" customHeight="true" spans="1:9">
      <c r="A57" s="34" t="s">
        <v>170</v>
      </c>
      <c r="B57" s="19" t="s">
        <v>117</v>
      </c>
      <c r="C57" s="19" t="s">
        <v>107</v>
      </c>
      <c r="D57" s="35" t="s">
        <v>174</v>
      </c>
      <c r="E57" s="18">
        <f t="shared" si="0"/>
        <v>10401680</v>
      </c>
      <c r="F57" s="18">
        <v>10401680</v>
      </c>
      <c r="G57" s="18">
        <v>0</v>
      </c>
      <c r="H57" s="18">
        <v>0</v>
      </c>
      <c r="I57" s="18">
        <v>0</v>
      </c>
    </row>
    <row r="58" ht="24" customHeight="true" spans="1:9">
      <c r="A58" s="34" t="s">
        <v>170</v>
      </c>
      <c r="B58" s="19" t="s">
        <v>117</v>
      </c>
      <c r="C58" s="19" t="s">
        <v>109</v>
      </c>
      <c r="D58" s="35" t="s">
        <v>175</v>
      </c>
      <c r="E58" s="18">
        <f t="shared" si="0"/>
        <v>1003320</v>
      </c>
      <c r="F58" s="18">
        <v>1003320</v>
      </c>
      <c r="G58" s="18">
        <v>0</v>
      </c>
      <c r="H58" s="18">
        <v>0</v>
      </c>
      <c r="I58" s="18">
        <v>0</v>
      </c>
    </row>
    <row r="59" ht="24" customHeight="true" spans="1:9">
      <c r="A59" s="34" t="s">
        <v>170</v>
      </c>
      <c r="B59" s="19" t="s">
        <v>117</v>
      </c>
      <c r="C59" s="19" t="s">
        <v>154</v>
      </c>
      <c r="D59" s="35" t="s">
        <v>176</v>
      </c>
      <c r="E59" s="18">
        <f t="shared" si="0"/>
        <v>2259740</v>
      </c>
      <c r="F59" s="18">
        <v>2259740</v>
      </c>
      <c r="G59" s="18">
        <v>0</v>
      </c>
      <c r="H59" s="18">
        <v>0</v>
      </c>
      <c r="I59" s="18">
        <v>0</v>
      </c>
    </row>
    <row r="60" ht="24" customHeight="true" spans="1:9">
      <c r="A60" s="34" t="s">
        <v>170</v>
      </c>
      <c r="B60" s="19" t="s">
        <v>117</v>
      </c>
      <c r="C60" s="19" t="s">
        <v>117</v>
      </c>
      <c r="D60" s="35" t="s">
        <v>177</v>
      </c>
      <c r="E60" s="18">
        <f t="shared" si="0"/>
        <v>4706500</v>
      </c>
      <c r="F60" s="18">
        <v>4706500</v>
      </c>
      <c r="G60" s="18">
        <v>0</v>
      </c>
      <c r="H60" s="18">
        <v>0</v>
      </c>
      <c r="I60" s="18">
        <v>0</v>
      </c>
    </row>
    <row r="61" ht="24" customHeight="true" spans="1:9">
      <c r="A61" s="34" t="s">
        <v>170</v>
      </c>
      <c r="B61" s="19" t="s">
        <v>117</v>
      </c>
      <c r="C61" s="19" t="s">
        <v>119</v>
      </c>
      <c r="D61" s="35" t="s">
        <v>178</v>
      </c>
      <c r="E61" s="18">
        <f t="shared" si="0"/>
        <v>2400000</v>
      </c>
      <c r="F61" s="18">
        <v>2400000</v>
      </c>
      <c r="G61" s="18">
        <v>0</v>
      </c>
      <c r="H61" s="18">
        <v>0</v>
      </c>
      <c r="I61" s="18">
        <v>0</v>
      </c>
    </row>
    <row r="62" ht="24" customHeight="true" spans="1:9">
      <c r="A62" s="34" t="s">
        <v>170</v>
      </c>
      <c r="B62" s="19" t="s">
        <v>117</v>
      </c>
      <c r="C62" s="19" t="s">
        <v>111</v>
      </c>
      <c r="D62" s="35" t="s">
        <v>179</v>
      </c>
      <c r="E62" s="18">
        <f t="shared" si="0"/>
        <v>32120</v>
      </c>
      <c r="F62" s="18">
        <v>32120</v>
      </c>
      <c r="G62" s="18">
        <v>0</v>
      </c>
      <c r="H62" s="18">
        <v>0</v>
      </c>
      <c r="I62" s="18">
        <v>0</v>
      </c>
    </row>
    <row r="63" ht="24" customHeight="true" spans="1:9">
      <c r="A63" s="34" t="s">
        <v>170</v>
      </c>
      <c r="B63" s="19" t="s">
        <v>159</v>
      </c>
      <c r="C63" s="19" t="s">
        <v>107</v>
      </c>
      <c r="D63" s="35" t="s">
        <v>180</v>
      </c>
      <c r="E63" s="18">
        <f t="shared" si="0"/>
        <v>102385713.85</v>
      </c>
      <c r="F63" s="18">
        <v>102385713.85</v>
      </c>
      <c r="G63" s="18">
        <v>0</v>
      </c>
      <c r="H63" s="18">
        <v>0</v>
      </c>
      <c r="I63" s="18">
        <v>0</v>
      </c>
    </row>
    <row r="64" ht="24" customHeight="true" spans="1:9">
      <c r="A64" s="34" t="s">
        <v>170</v>
      </c>
      <c r="B64" s="19" t="s">
        <v>159</v>
      </c>
      <c r="C64" s="19" t="s">
        <v>126</v>
      </c>
      <c r="D64" s="35" t="s">
        <v>181</v>
      </c>
      <c r="E64" s="18">
        <f t="shared" si="0"/>
        <v>35820.82</v>
      </c>
      <c r="F64" s="18">
        <v>35820.82</v>
      </c>
      <c r="G64" s="18">
        <v>0</v>
      </c>
      <c r="H64" s="18">
        <v>0</v>
      </c>
      <c r="I64" s="18">
        <v>0</v>
      </c>
    </row>
    <row r="65" ht="24" customHeight="true" spans="1:9">
      <c r="A65" s="34" t="s">
        <v>170</v>
      </c>
      <c r="B65" s="19" t="s">
        <v>159</v>
      </c>
      <c r="C65" s="19" t="s">
        <v>111</v>
      </c>
      <c r="D65" s="35" t="s">
        <v>182</v>
      </c>
      <c r="E65" s="18">
        <f t="shared" si="0"/>
        <v>102349893.03</v>
      </c>
      <c r="F65" s="18">
        <v>102349893.03</v>
      </c>
      <c r="G65" s="18">
        <v>0</v>
      </c>
      <c r="H65" s="18">
        <v>0</v>
      </c>
      <c r="I65" s="18">
        <v>0</v>
      </c>
    </row>
    <row r="66" ht="24" customHeight="true" spans="1:9">
      <c r="A66" s="34" t="s">
        <v>170</v>
      </c>
      <c r="B66" s="19" t="s">
        <v>124</v>
      </c>
      <c r="C66" s="19" t="s">
        <v>107</v>
      </c>
      <c r="D66" s="35" t="s">
        <v>183</v>
      </c>
      <c r="E66" s="18">
        <f t="shared" si="0"/>
        <v>1531300</v>
      </c>
      <c r="F66" s="18">
        <v>1531300</v>
      </c>
      <c r="G66" s="18">
        <v>0</v>
      </c>
      <c r="H66" s="18">
        <v>0</v>
      </c>
      <c r="I66" s="18">
        <v>0</v>
      </c>
    </row>
    <row r="67" ht="24" customHeight="true" spans="1:9">
      <c r="A67" s="34" t="s">
        <v>170</v>
      </c>
      <c r="B67" s="19" t="s">
        <v>124</v>
      </c>
      <c r="C67" s="19" t="s">
        <v>113</v>
      </c>
      <c r="D67" s="35" t="s">
        <v>184</v>
      </c>
      <c r="E67" s="18">
        <f t="shared" si="0"/>
        <v>29300</v>
      </c>
      <c r="F67" s="18">
        <v>29300</v>
      </c>
      <c r="G67" s="18">
        <v>0</v>
      </c>
      <c r="H67" s="18">
        <v>0</v>
      </c>
      <c r="I67" s="18">
        <v>0</v>
      </c>
    </row>
    <row r="68" ht="24" customHeight="true" spans="1:9">
      <c r="A68" s="34" t="s">
        <v>170</v>
      </c>
      <c r="B68" s="19" t="s">
        <v>124</v>
      </c>
      <c r="C68" s="19" t="s">
        <v>111</v>
      </c>
      <c r="D68" s="35" t="s">
        <v>185</v>
      </c>
      <c r="E68" s="18">
        <f t="shared" si="0"/>
        <v>1502000</v>
      </c>
      <c r="F68" s="18">
        <v>1502000</v>
      </c>
      <c r="G68" s="18">
        <v>0</v>
      </c>
      <c r="H68" s="18">
        <v>0</v>
      </c>
      <c r="I68" s="18">
        <v>0</v>
      </c>
    </row>
    <row r="69" ht="24" customHeight="true" spans="1:9">
      <c r="A69" s="34" t="s">
        <v>170</v>
      </c>
      <c r="B69" s="19" t="s">
        <v>186</v>
      </c>
      <c r="C69" s="19" t="s">
        <v>107</v>
      </c>
      <c r="D69" s="35" t="s">
        <v>187</v>
      </c>
      <c r="E69" s="18">
        <f t="shared" si="0"/>
        <v>15821459.33</v>
      </c>
      <c r="F69" s="18">
        <v>15821459.33</v>
      </c>
      <c r="G69" s="18">
        <v>0</v>
      </c>
      <c r="H69" s="18">
        <v>0</v>
      </c>
      <c r="I69" s="18">
        <v>0</v>
      </c>
    </row>
    <row r="70" ht="24" customHeight="true" spans="1:9">
      <c r="A70" s="34" t="s">
        <v>170</v>
      </c>
      <c r="B70" s="19" t="s">
        <v>186</v>
      </c>
      <c r="C70" s="19" t="s">
        <v>154</v>
      </c>
      <c r="D70" s="35" t="s">
        <v>188</v>
      </c>
      <c r="E70" s="18">
        <f t="shared" si="0"/>
        <v>4084000</v>
      </c>
      <c r="F70" s="18">
        <v>4084000</v>
      </c>
      <c r="G70" s="18">
        <v>0</v>
      </c>
      <c r="H70" s="18">
        <v>0</v>
      </c>
      <c r="I70" s="18">
        <v>0</v>
      </c>
    </row>
    <row r="71" ht="24" customHeight="true" spans="1:9">
      <c r="A71" s="34" t="s">
        <v>170</v>
      </c>
      <c r="B71" s="19" t="s">
        <v>186</v>
      </c>
      <c r="C71" s="19" t="s">
        <v>119</v>
      </c>
      <c r="D71" s="35" t="s">
        <v>189</v>
      </c>
      <c r="E71" s="18">
        <f t="shared" si="0"/>
        <v>11700906.53</v>
      </c>
      <c r="F71" s="18">
        <v>11700906.53</v>
      </c>
      <c r="G71" s="18">
        <v>0</v>
      </c>
      <c r="H71" s="18">
        <v>0</v>
      </c>
      <c r="I71" s="18">
        <v>0</v>
      </c>
    </row>
    <row r="72" ht="24" customHeight="true" spans="1:9">
      <c r="A72" s="34" t="s">
        <v>170</v>
      </c>
      <c r="B72" s="19" t="s">
        <v>186</v>
      </c>
      <c r="C72" s="19" t="s">
        <v>111</v>
      </c>
      <c r="D72" s="35" t="s">
        <v>190</v>
      </c>
      <c r="E72" s="18">
        <f t="shared" si="0"/>
        <v>36552.8</v>
      </c>
      <c r="F72" s="18">
        <v>36552.8</v>
      </c>
      <c r="G72" s="18">
        <v>0</v>
      </c>
      <c r="H72" s="18">
        <v>0</v>
      </c>
      <c r="I72" s="18">
        <v>0</v>
      </c>
    </row>
    <row r="73" ht="24" customHeight="true" spans="1:9">
      <c r="A73" s="34" t="s">
        <v>170</v>
      </c>
      <c r="B73" s="19" t="s">
        <v>129</v>
      </c>
      <c r="C73" s="19" t="s">
        <v>107</v>
      </c>
      <c r="D73" s="35" t="s">
        <v>191</v>
      </c>
      <c r="E73" s="18">
        <f t="shared" ref="E73:E136" si="1">SUM(F73,G73,H73,I73)</f>
        <v>6518276.16</v>
      </c>
      <c r="F73" s="18">
        <v>6518276.16</v>
      </c>
      <c r="G73" s="18">
        <v>0</v>
      </c>
      <c r="H73" s="18">
        <v>0</v>
      </c>
      <c r="I73" s="18">
        <v>0</v>
      </c>
    </row>
    <row r="74" ht="24" customHeight="true" spans="1:9">
      <c r="A74" s="34" t="s">
        <v>170</v>
      </c>
      <c r="B74" s="19" t="s">
        <v>129</v>
      </c>
      <c r="C74" s="19" t="s">
        <v>126</v>
      </c>
      <c r="D74" s="35" t="s">
        <v>192</v>
      </c>
      <c r="E74" s="18">
        <f t="shared" si="1"/>
        <v>17110.2</v>
      </c>
      <c r="F74" s="18">
        <v>17110.2</v>
      </c>
      <c r="G74" s="18">
        <v>0</v>
      </c>
      <c r="H74" s="18">
        <v>0</v>
      </c>
      <c r="I74" s="18">
        <v>0</v>
      </c>
    </row>
    <row r="75" ht="24" customHeight="true" spans="1:9">
      <c r="A75" s="34" t="s">
        <v>170</v>
      </c>
      <c r="B75" s="19" t="s">
        <v>129</v>
      </c>
      <c r="C75" s="19" t="s">
        <v>117</v>
      </c>
      <c r="D75" s="35" t="s">
        <v>193</v>
      </c>
      <c r="E75" s="18">
        <f t="shared" si="1"/>
        <v>2734374.76</v>
      </c>
      <c r="F75" s="18">
        <v>2734374.76</v>
      </c>
      <c r="G75" s="18">
        <v>0</v>
      </c>
      <c r="H75" s="18">
        <v>0</v>
      </c>
      <c r="I75" s="18">
        <v>0</v>
      </c>
    </row>
    <row r="76" ht="24" customHeight="true" spans="1:9">
      <c r="A76" s="34" t="s">
        <v>170</v>
      </c>
      <c r="B76" s="19" t="s">
        <v>129</v>
      </c>
      <c r="C76" s="19" t="s">
        <v>111</v>
      </c>
      <c r="D76" s="35" t="s">
        <v>194</v>
      </c>
      <c r="E76" s="18">
        <f t="shared" si="1"/>
        <v>3766791.2</v>
      </c>
      <c r="F76" s="18">
        <v>3766791.2</v>
      </c>
      <c r="G76" s="18">
        <v>0</v>
      </c>
      <c r="H76" s="18">
        <v>0</v>
      </c>
      <c r="I76" s="18">
        <v>0</v>
      </c>
    </row>
    <row r="77" ht="24" customHeight="true" spans="1:9">
      <c r="A77" s="34" t="s">
        <v>170</v>
      </c>
      <c r="B77" s="19" t="s">
        <v>195</v>
      </c>
      <c r="C77" s="19" t="s">
        <v>107</v>
      </c>
      <c r="D77" s="35" t="s">
        <v>196</v>
      </c>
      <c r="E77" s="18">
        <f t="shared" si="1"/>
        <v>237000</v>
      </c>
      <c r="F77" s="18">
        <v>237000</v>
      </c>
      <c r="G77" s="18">
        <v>0</v>
      </c>
      <c r="H77" s="18">
        <v>0</v>
      </c>
      <c r="I77" s="18">
        <v>0</v>
      </c>
    </row>
    <row r="78" ht="24" customHeight="true" spans="1:9">
      <c r="A78" s="34" t="s">
        <v>170</v>
      </c>
      <c r="B78" s="19" t="s">
        <v>195</v>
      </c>
      <c r="C78" s="19" t="s">
        <v>154</v>
      </c>
      <c r="D78" s="35" t="s">
        <v>197</v>
      </c>
      <c r="E78" s="18">
        <f t="shared" si="1"/>
        <v>237000</v>
      </c>
      <c r="F78" s="18">
        <v>237000</v>
      </c>
      <c r="G78" s="18">
        <v>0</v>
      </c>
      <c r="H78" s="18">
        <v>0</v>
      </c>
      <c r="I78" s="18">
        <v>0</v>
      </c>
    </row>
    <row r="79" ht="24" customHeight="true" spans="1:9">
      <c r="A79" s="34" t="s">
        <v>170</v>
      </c>
      <c r="B79" s="19" t="s">
        <v>198</v>
      </c>
      <c r="C79" s="19" t="s">
        <v>107</v>
      </c>
      <c r="D79" s="35" t="s">
        <v>199</v>
      </c>
      <c r="E79" s="18">
        <f t="shared" si="1"/>
        <v>1650136</v>
      </c>
      <c r="F79" s="18">
        <v>1650136</v>
      </c>
      <c r="G79" s="18">
        <v>0</v>
      </c>
      <c r="H79" s="18">
        <v>0</v>
      </c>
      <c r="I79" s="18">
        <v>0</v>
      </c>
    </row>
    <row r="80" ht="24" customHeight="true" spans="1:9">
      <c r="A80" s="34" t="s">
        <v>170</v>
      </c>
      <c r="B80" s="19" t="s">
        <v>198</v>
      </c>
      <c r="C80" s="19" t="s">
        <v>109</v>
      </c>
      <c r="D80" s="35" t="s">
        <v>200</v>
      </c>
      <c r="E80" s="18">
        <f t="shared" si="1"/>
        <v>695928</v>
      </c>
      <c r="F80" s="18">
        <v>695928</v>
      </c>
      <c r="G80" s="18">
        <v>0</v>
      </c>
      <c r="H80" s="18">
        <v>0</v>
      </c>
      <c r="I80" s="18">
        <v>0</v>
      </c>
    </row>
    <row r="81" ht="24" customHeight="true" spans="1:9">
      <c r="A81" s="34" t="s">
        <v>170</v>
      </c>
      <c r="B81" s="19" t="s">
        <v>198</v>
      </c>
      <c r="C81" s="19" t="s">
        <v>154</v>
      </c>
      <c r="D81" s="35" t="s">
        <v>201</v>
      </c>
      <c r="E81" s="18">
        <f t="shared" si="1"/>
        <v>954208</v>
      </c>
      <c r="F81" s="18">
        <v>954208</v>
      </c>
      <c r="G81" s="18">
        <v>0</v>
      </c>
      <c r="H81" s="18">
        <v>0</v>
      </c>
      <c r="I81" s="18">
        <v>0</v>
      </c>
    </row>
    <row r="82" ht="24" customHeight="true" spans="1:9">
      <c r="A82" s="34" t="s">
        <v>170</v>
      </c>
      <c r="B82" s="19" t="s">
        <v>202</v>
      </c>
      <c r="C82" s="19" t="s">
        <v>107</v>
      </c>
      <c r="D82" s="35" t="s">
        <v>203</v>
      </c>
      <c r="E82" s="18">
        <f t="shared" si="1"/>
        <v>105000</v>
      </c>
      <c r="F82" s="18">
        <v>105000</v>
      </c>
      <c r="G82" s="18">
        <v>0</v>
      </c>
      <c r="H82" s="18">
        <v>0</v>
      </c>
      <c r="I82" s="18">
        <v>0</v>
      </c>
    </row>
    <row r="83" ht="24" customHeight="true" spans="1:9">
      <c r="A83" s="34" t="s">
        <v>170</v>
      </c>
      <c r="B83" s="19" t="s">
        <v>202</v>
      </c>
      <c r="C83" s="19" t="s">
        <v>111</v>
      </c>
      <c r="D83" s="35" t="s">
        <v>204</v>
      </c>
      <c r="E83" s="18">
        <f t="shared" si="1"/>
        <v>105000</v>
      </c>
      <c r="F83" s="18">
        <v>105000</v>
      </c>
      <c r="G83" s="18">
        <v>0</v>
      </c>
      <c r="H83" s="18">
        <v>0</v>
      </c>
      <c r="I83" s="18">
        <v>0</v>
      </c>
    </row>
    <row r="84" ht="24" customHeight="true" spans="1:9">
      <c r="A84" s="34" t="s">
        <v>170</v>
      </c>
      <c r="B84" s="19" t="s">
        <v>111</v>
      </c>
      <c r="C84" s="19" t="s">
        <v>107</v>
      </c>
      <c r="D84" s="35" t="s">
        <v>205</v>
      </c>
      <c r="E84" s="18">
        <f t="shared" si="1"/>
        <v>4687100</v>
      </c>
      <c r="F84" s="18">
        <v>4687100</v>
      </c>
      <c r="G84" s="18">
        <v>0</v>
      </c>
      <c r="H84" s="18">
        <v>0</v>
      </c>
      <c r="I84" s="18">
        <v>0</v>
      </c>
    </row>
    <row r="85" ht="24" customHeight="true" spans="1:9">
      <c r="A85" s="34" t="s">
        <v>170</v>
      </c>
      <c r="B85" s="19" t="s">
        <v>111</v>
      </c>
      <c r="C85" s="19" t="s">
        <v>111</v>
      </c>
      <c r="D85" s="35" t="s">
        <v>205</v>
      </c>
      <c r="E85" s="18">
        <f t="shared" si="1"/>
        <v>4687100</v>
      </c>
      <c r="F85" s="18">
        <v>4687100</v>
      </c>
      <c r="G85" s="18">
        <v>0</v>
      </c>
      <c r="H85" s="18">
        <v>0</v>
      </c>
      <c r="I85" s="18">
        <v>0</v>
      </c>
    </row>
    <row r="86" ht="24" customHeight="true" spans="1:9">
      <c r="A86" s="34" t="s">
        <v>206</v>
      </c>
      <c r="B86" s="19" t="s">
        <v>107</v>
      </c>
      <c r="C86" s="19" t="s">
        <v>107</v>
      </c>
      <c r="D86" s="35" t="s">
        <v>207</v>
      </c>
      <c r="E86" s="18">
        <f t="shared" si="1"/>
        <v>10645923.05</v>
      </c>
      <c r="F86" s="18">
        <v>10645923.05</v>
      </c>
      <c r="G86" s="18">
        <v>0</v>
      </c>
      <c r="H86" s="18">
        <v>0</v>
      </c>
      <c r="I86" s="18">
        <v>0</v>
      </c>
    </row>
    <row r="87" ht="24" customHeight="true" spans="1:9">
      <c r="A87" s="34" t="s">
        <v>206</v>
      </c>
      <c r="B87" s="19" t="s">
        <v>126</v>
      </c>
      <c r="C87" s="19" t="s">
        <v>107</v>
      </c>
      <c r="D87" s="35" t="s">
        <v>208</v>
      </c>
      <c r="E87" s="18">
        <f t="shared" si="1"/>
        <v>2225000</v>
      </c>
      <c r="F87" s="18">
        <v>2225000</v>
      </c>
      <c r="G87" s="18">
        <v>0</v>
      </c>
      <c r="H87" s="18">
        <v>0</v>
      </c>
      <c r="I87" s="18">
        <v>0</v>
      </c>
    </row>
    <row r="88" ht="24" customHeight="true" spans="1:9">
      <c r="A88" s="34" t="s">
        <v>206</v>
      </c>
      <c r="B88" s="19" t="s">
        <v>126</v>
      </c>
      <c r="C88" s="19" t="s">
        <v>111</v>
      </c>
      <c r="D88" s="35" t="s">
        <v>209</v>
      </c>
      <c r="E88" s="18">
        <f t="shared" si="1"/>
        <v>2225000</v>
      </c>
      <c r="F88" s="18">
        <v>2225000</v>
      </c>
      <c r="G88" s="18">
        <v>0</v>
      </c>
      <c r="H88" s="18">
        <v>0</v>
      </c>
      <c r="I88" s="18">
        <v>0</v>
      </c>
    </row>
    <row r="89" ht="24" customHeight="true" spans="1:9">
      <c r="A89" s="34" t="s">
        <v>206</v>
      </c>
      <c r="B89" s="19" t="s">
        <v>159</v>
      </c>
      <c r="C89" s="19" t="s">
        <v>107</v>
      </c>
      <c r="D89" s="35" t="s">
        <v>210</v>
      </c>
      <c r="E89" s="18">
        <f t="shared" si="1"/>
        <v>238000</v>
      </c>
      <c r="F89" s="18">
        <v>238000</v>
      </c>
      <c r="G89" s="18">
        <v>0</v>
      </c>
      <c r="H89" s="18">
        <v>0</v>
      </c>
      <c r="I89" s="18">
        <v>0</v>
      </c>
    </row>
    <row r="90" ht="24" customHeight="true" spans="1:9">
      <c r="A90" s="34" t="s">
        <v>206</v>
      </c>
      <c r="B90" s="19" t="s">
        <v>159</v>
      </c>
      <c r="C90" s="19" t="s">
        <v>111</v>
      </c>
      <c r="D90" s="35" t="s">
        <v>211</v>
      </c>
      <c r="E90" s="18">
        <f t="shared" si="1"/>
        <v>238000</v>
      </c>
      <c r="F90" s="18">
        <v>238000</v>
      </c>
      <c r="G90" s="18">
        <v>0</v>
      </c>
      <c r="H90" s="18">
        <v>0</v>
      </c>
      <c r="I90" s="18">
        <v>0</v>
      </c>
    </row>
    <row r="91" ht="24" customHeight="true" spans="1:9">
      <c r="A91" s="34" t="s">
        <v>206</v>
      </c>
      <c r="B91" s="19" t="s">
        <v>129</v>
      </c>
      <c r="C91" s="19" t="s">
        <v>107</v>
      </c>
      <c r="D91" s="35" t="s">
        <v>212</v>
      </c>
      <c r="E91" s="18">
        <f t="shared" si="1"/>
        <v>2672600</v>
      </c>
      <c r="F91" s="18">
        <v>2672600</v>
      </c>
      <c r="G91" s="18">
        <v>0</v>
      </c>
      <c r="H91" s="18">
        <v>0</v>
      </c>
      <c r="I91" s="18">
        <v>0</v>
      </c>
    </row>
    <row r="92" ht="24" customHeight="true" spans="1:9">
      <c r="A92" s="34" t="s">
        <v>206</v>
      </c>
      <c r="B92" s="19" t="s">
        <v>129</v>
      </c>
      <c r="C92" s="19" t="s">
        <v>109</v>
      </c>
      <c r="D92" s="35" t="s">
        <v>213</v>
      </c>
      <c r="E92" s="18">
        <f t="shared" si="1"/>
        <v>695000</v>
      </c>
      <c r="F92" s="18">
        <v>695000</v>
      </c>
      <c r="G92" s="18">
        <v>0</v>
      </c>
      <c r="H92" s="18">
        <v>0</v>
      </c>
      <c r="I92" s="18">
        <v>0</v>
      </c>
    </row>
    <row r="93" ht="24" customHeight="true" spans="1:9">
      <c r="A93" s="34" t="s">
        <v>206</v>
      </c>
      <c r="B93" s="19" t="s">
        <v>129</v>
      </c>
      <c r="C93" s="19" t="s">
        <v>154</v>
      </c>
      <c r="D93" s="35" t="s">
        <v>214</v>
      </c>
      <c r="E93" s="18">
        <f t="shared" si="1"/>
        <v>1977600</v>
      </c>
      <c r="F93" s="18">
        <v>1977600</v>
      </c>
      <c r="G93" s="18">
        <v>0</v>
      </c>
      <c r="H93" s="18">
        <v>0</v>
      </c>
      <c r="I93" s="18">
        <v>0</v>
      </c>
    </row>
    <row r="94" ht="24" customHeight="true" spans="1:9">
      <c r="A94" s="34" t="s">
        <v>206</v>
      </c>
      <c r="B94" s="19" t="s">
        <v>132</v>
      </c>
      <c r="C94" s="19" t="s">
        <v>107</v>
      </c>
      <c r="D94" s="35" t="s">
        <v>215</v>
      </c>
      <c r="E94" s="18">
        <f t="shared" si="1"/>
        <v>5510323.05</v>
      </c>
      <c r="F94" s="18">
        <v>5510323.05</v>
      </c>
      <c r="G94" s="18">
        <v>0</v>
      </c>
      <c r="H94" s="18">
        <v>0</v>
      </c>
      <c r="I94" s="18">
        <v>0</v>
      </c>
    </row>
    <row r="95" ht="24" customHeight="true" spans="1:9">
      <c r="A95" s="34" t="s">
        <v>206</v>
      </c>
      <c r="B95" s="19" t="s">
        <v>132</v>
      </c>
      <c r="C95" s="19" t="s">
        <v>109</v>
      </c>
      <c r="D95" s="35" t="s">
        <v>216</v>
      </c>
      <c r="E95" s="18">
        <f t="shared" si="1"/>
        <v>5510323.05</v>
      </c>
      <c r="F95" s="18">
        <v>5510323.05</v>
      </c>
      <c r="G95" s="18">
        <v>0</v>
      </c>
      <c r="H95" s="18">
        <v>0</v>
      </c>
      <c r="I95" s="18">
        <v>0</v>
      </c>
    </row>
    <row r="96" ht="24" customHeight="true" spans="1:9">
      <c r="A96" s="34" t="s">
        <v>217</v>
      </c>
      <c r="B96" s="19" t="s">
        <v>107</v>
      </c>
      <c r="C96" s="19" t="s">
        <v>107</v>
      </c>
      <c r="D96" s="35" t="s">
        <v>218</v>
      </c>
      <c r="E96" s="18">
        <f t="shared" si="1"/>
        <v>23683447.93</v>
      </c>
      <c r="F96" s="18">
        <v>23683447.93</v>
      </c>
      <c r="G96" s="18">
        <v>0</v>
      </c>
      <c r="H96" s="18">
        <v>0</v>
      </c>
      <c r="I96" s="18">
        <v>0</v>
      </c>
    </row>
    <row r="97" ht="24" customHeight="true" spans="1:9">
      <c r="A97" s="34" t="s">
        <v>217</v>
      </c>
      <c r="B97" s="19" t="s">
        <v>109</v>
      </c>
      <c r="C97" s="19" t="s">
        <v>107</v>
      </c>
      <c r="D97" s="35" t="s">
        <v>219</v>
      </c>
      <c r="E97" s="18">
        <f t="shared" si="1"/>
        <v>4026790</v>
      </c>
      <c r="F97" s="18">
        <v>4026790</v>
      </c>
      <c r="G97" s="18">
        <v>0</v>
      </c>
      <c r="H97" s="18">
        <v>0</v>
      </c>
      <c r="I97" s="18">
        <v>0</v>
      </c>
    </row>
    <row r="98" ht="24" customHeight="true" spans="1:9">
      <c r="A98" s="34" t="s">
        <v>217</v>
      </c>
      <c r="B98" s="19" t="s">
        <v>109</v>
      </c>
      <c r="C98" s="19" t="s">
        <v>111</v>
      </c>
      <c r="D98" s="35" t="s">
        <v>220</v>
      </c>
      <c r="E98" s="18">
        <f t="shared" si="1"/>
        <v>4026790</v>
      </c>
      <c r="F98" s="18">
        <v>4026790</v>
      </c>
      <c r="G98" s="18">
        <v>0</v>
      </c>
      <c r="H98" s="18">
        <v>0</v>
      </c>
      <c r="I98" s="18">
        <v>0</v>
      </c>
    </row>
    <row r="99" ht="24" customHeight="true" spans="1:9">
      <c r="A99" s="34" t="s">
        <v>217</v>
      </c>
      <c r="B99" s="19" t="s">
        <v>126</v>
      </c>
      <c r="C99" s="19" t="s">
        <v>107</v>
      </c>
      <c r="D99" s="35" t="s">
        <v>221</v>
      </c>
      <c r="E99" s="18">
        <f t="shared" si="1"/>
        <v>950000</v>
      </c>
      <c r="F99" s="18">
        <v>950000</v>
      </c>
      <c r="G99" s="18">
        <v>0</v>
      </c>
      <c r="H99" s="18">
        <v>0</v>
      </c>
      <c r="I99" s="18">
        <v>0</v>
      </c>
    </row>
    <row r="100" ht="24" customHeight="true" spans="1:9">
      <c r="A100" s="34" t="s">
        <v>217</v>
      </c>
      <c r="B100" s="19" t="s">
        <v>126</v>
      </c>
      <c r="C100" s="19" t="s">
        <v>109</v>
      </c>
      <c r="D100" s="35" t="s">
        <v>222</v>
      </c>
      <c r="E100" s="18">
        <f t="shared" si="1"/>
        <v>950000</v>
      </c>
      <c r="F100" s="18">
        <v>950000</v>
      </c>
      <c r="G100" s="18">
        <v>0</v>
      </c>
      <c r="H100" s="18">
        <v>0</v>
      </c>
      <c r="I100" s="18">
        <v>0</v>
      </c>
    </row>
    <row r="101" ht="24" customHeight="true" spans="1:9">
      <c r="A101" s="34" t="s">
        <v>217</v>
      </c>
      <c r="B101" s="19" t="s">
        <v>129</v>
      </c>
      <c r="C101" s="19" t="s">
        <v>107</v>
      </c>
      <c r="D101" s="35" t="s">
        <v>223</v>
      </c>
      <c r="E101" s="18">
        <f t="shared" si="1"/>
        <v>18706657.93</v>
      </c>
      <c r="F101" s="18">
        <v>18706657.93</v>
      </c>
      <c r="G101" s="18">
        <v>0</v>
      </c>
      <c r="H101" s="18">
        <v>0</v>
      </c>
      <c r="I101" s="18">
        <v>0</v>
      </c>
    </row>
    <row r="102" ht="24" customHeight="true" spans="1:9">
      <c r="A102" s="34" t="s">
        <v>217</v>
      </c>
      <c r="B102" s="19" t="s">
        <v>129</v>
      </c>
      <c r="C102" s="19" t="s">
        <v>113</v>
      </c>
      <c r="D102" s="35" t="s">
        <v>224</v>
      </c>
      <c r="E102" s="18">
        <f t="shared" si="1"/>
        <v>896824.98</v>
      </c>
      <c r="F102" s="18">
        <v>896824.98</v>
      </c>
      <c r="G102" s="18">
        <v>0</v>
      </c>
      <c r="H102" s="18">
        <v>0</v>
      </c>
      <c r="I102" s="18">
        <v>0</v>
      </c>
    </row>
    <row r="103" ht="24" customHeight="true" spans="1:9">
      <c r="A103" s="34" t="s">
        <v>217</v>
      </c>
      <c r="B103" s="19" t="s">
        <v>129</v>
      </c>
      <c r="C103" s="19" t="s">
        <v>111</v>
      </c>
      <c r="D103" s="35" t="s">
        <v>225</v>
      </c>
      <c r="E103" s="18">
        <f t="shared" si="1"/>
        <v>17809832.95</v>
      </c>
      <c r="F103" s="18">
        <v>17809832.95</v>
      </c>
      <c r="G103" s="18">
        <v>0</v>
      </c>
      <c r="H103" s="18">
        <v>0</v>
      </c>
      <c r="I103" s="18">
        <v>0</v>
      </c>
    </row>
    <row r="104" ht="24" customHeight="true" spans="1:9">
      <c r="A104" s="34" t="s">
        <v>226</v>
      </c>
      <c r="B104" s="19" t="s">
        <v>107</v>
      </c>
      <c r="C104" s="19" t="s">
        <v>107</v>
      </c>
      <c r="D104" s="35" t="s">
        <v>227</v>
      </c>
      <c r="E104" s="18">
        <f t="shared" si="1"/>
        <v>66864032</v>
      </c>
      <c r="F104" s="18">
        <v>66864032</v>
      </c>
      <c r="G104" s="18">
        <v>0</v>
      </c>
      <c r="H104" s="18">
        <v>0</v>
      </c>
      <c r="I104" s="18">
        <v>0</v>
      </c>
    </row>
    <row r="105" ht="24" customHeight="true" spans="1:9">
      <c r="A105" s="34" t="s">
        <v>226</v>
      </c>
      <c r="B105" s="19" t="s">
        <v>109</v>
      </c>
      <c r="C105" s="19" t="s">
        <v>107</v>
      </c>
      <c r="D105" s="35" t="s">
        <v>228</v>
      </c>
      <c r="E105" s="18">
        <f t="shared" si="1"/>
        <v>13358424</v>
      </c>
      <c r="F105" s="18">
        <v>13358424</v>
      </c>
      <c r="G105" s="18">
        <v>0</v>
      </c>
      <c r="H105" s="18">
        <v>0</v>
      </c>
      <c r="I105" s="18">
        <v>0</v>
      </c>
    </row>
    <row r="106" ht="24" customHeight="true" spans="1:9">
      <c r="A106" s="34" t="s">
        <v>226</v>
      </c>
      <c r="B106" s="19" t="s">
        <v>109</v>
      </c>
      <c r="C106" s="19" t="s">
        <v>109</v>
      </c>
      <c r="D106" s="35" t="s">
        <v>115</v>
      </c>
      <c r="E106" s="18">
        <f t="shared" si="1"/>
        <v>1878340</v>
      </c>
      <c r="F106" s="18">
        <v>1878340</v>
      </c>
      <c r="G106" s="18">
        <v>0</v>
      </c>
      <c r="H106" s="18">
        <v>0</v>
      </c>
      <c r="I106" s="18">
        <v>0</v>
      </c>
    </row>
    <row r="107" ht="24" customHeight="true" spans="1:9">
      <c r="A107" s="34" t="s">
        <v>226</v>
      </c>
      <c r="B107" s="19" t="s">
        <v>109</v>
      </c>
      <c r="C107" s="19" t="s">
        <v>126</v>
      </c>
      <c r="D107" s="35" t="s">
        <v>229</v>
      </c>
      <c r="E107" s="18">
        <f t="shared" si="1"/>
        <v>4191600</v>
      </c>
      <c r="F107" s="18">
        <v>4191600</v>
      </c>
      <c r="G107" s="18">
        <v>0</v>
      </c>
      <c r="H107" s="18">
        <v>0</v>
      </c>
      <c r="I107" s="18">
        <v>0</v>
      </c>
    </row>
    <row r="108" ht="24" customHeight="true" spans="1:9">
      <c r="A108" s="34" t="s">
        <v>226</v>
      </c>
      <c r="B108" s="19" t="s">
        <v>109</v>
      </c>
      <c r="C108" s="19" t="s">
        <v>111</v>
      </c>
      <c r="D108" s="35" t="s">
        <v>230</v>
      </c>
      <c r="E108" s="18">
        <f t="shared" si="1"/>
        <v>7288484</v>
      </c>
      <c r="F108" s="18">
        <v>7288484</v>
      </c>
      <c r="G108" s="18">
        <v>0</v>
      </c>
      <c r="H108" s="18">
        <v>0</v>
      </c>
      <c r="I108" s="18">
        <v>0</v>
      </c>
    </row>
    <row r="109" ht="24" customHeight="true" spans="1:9">
      <c r="A109" s="34" t="s">
        <v>226</v>
      </c>
      <c r="B109" s="19" t="s">
        <v>154</v>
      </c>
      <c r="C109" s="19" t="s">
        <v>107</v>
      </c>
      <c r="D109" s="35" t="s">
        <v>231</v>
      </c>
      <c r="E109" s="18">
        <f t="shared" si="1"/>
        <v>260000</v>
      </c>
      <c r="F109" s="18">
        <v>260000</v>
      </c>
      <c r="G109" s="18">
        <v>0</v>
      </c>
      <c r="H109" s="18">
        <v>0</v>
      </c>
      <c r="I109" s="18">
        <v>0</v>
      </c>
    </row>
    <row r="110" ht="24" customHeight="true" spans="1:9">
      <c r="A110" s="34" t="s">
        <v>226</v>
      </c>
      <c r="B110" s="19" t="s">
        <v>154</v>
      </c>
      <c r="C110" s="19" t="s">
        <v>109</v>
      </c>
      <c r="D110" s="35" t="s">
        <v>231</v>
      </c>
      <c r="E110" s="18">
        <f t="shared" si="1"/>
        <v>260000</v>
      </c>
      <c r="F110" s="18">
        <v>260000</v>
      </c>
      <c r="G110" s="18">
        <v>0</v>
      </c>
      <c r="H110" s="18">
        <v>0</v>
      </c>
      <c r="I110" s="18">
        <v>0</v>
      </c>
    </row>
    <row r="111" ht="24" customHeight="true" spans="1:9">
      <c r="A111" s="34" t="s">
        <v>226</v>
      </c>
      <c r="B111" s="19" t="s">
        <v>113</v>
      </c>
      <c r="C111" s="19" t="s">
        <v>107</v>
      </c>
      <c r="D111" s="35" t="s">
        <v>232</v>
      </c>
      <c r="E111" s="18">
        <f t="shared" si="1"/>
        <v>18088356</v>
      </c>
      <c r="F111" s="18">
        <v>18088356</v>
      </c>
      <c r="G111" s="18">
        <v>0</v>
      </c>
      <c r="H111" s="18">
        <v>0</v>
      </c>
      <c r="I111" s="18">
        <v>0</v>
      </c>
    </row>
    <row r="112" ht="24" customHeight="true" spans="1:9">
      <c r="A112" s="34" t="s">
        <v>226</v>
      </c>
      <c r="B112" s="19" t="s">
        <v>113</v>
      </c>
      <c r="C112" s="19" t="s">
        <v>111</v>
      </c>
      <c r="D112" s="35" t="s">
        <v>233</v>
      </c>
      <c r="E112" s="18">
        <f t="shared" si="1"/>
        <v>18088356</v>
      </c>
      <c r="F112" s="18">
        <v>18088356</v>
      </c>
      <c r="G112" s="18">
        <v>0</v>
      </c>
      <c r="H112" s="18">
        <v>0</v>
      </c>
      <c r="I112" s="18">
        <v>0</v>
      </c>
    </row>
    <row r="113" ht="24" customHeight="true" spans="1:9">
      <c r="A113" s="34" t="s">
        <v>226</v>
      </c>
      <c r="B113" s="19" t="s">
        <v>117</v>
      </c>
      <c r="C113" s="19" t="s">
        <v>107</v>
      </c>
      <c r="D113" s="35" t="s">
        <v>234</v>
      </c>
      <c r="E113" s="18">
        <f t="shared" si="1"/>
        <v>5460600</v>
      </c>
      <c r="F113" s="18">
        <v>5460600</v>
      </c>
      <c r="G113" s="18">
        <v>0</v>
      </c>
      <c r="H113" s="18">
        <v>0</v>
      </c>
      <c r="I113" s="18">
        <v>0</v>
      </c>
    </row>
    <row r="114" ht="24" customHeight="true" spans="1:9">
      <c r="A114" s="34" t="s">
        <v>226</v>
      </c>
      <c r="B114" s="19" t="s">
        <v>117</v>
      </c>
      <c r="C114" s="19" t="s">
        <v>109</v>
      </c>
      <c r="D114" s="35" t="s">
        <v>234</v>
      </c>
      <c r="E114" s="18">
        <f t="shared" si="1"/>
        <v>5460600</v>
      </c>
      <c r="F114" s="18">
        <v>5460600</v>
      </c>
      <c r="G114" s="18">
        <v>0</v>
      </c>
      <c r="H114" s="18">
        <v>0</v>
      </c>
      <c r="I114" s="18">
        <v>0</v>
      </c>
    </row>
    <row r="115" ht="24" customHeight="true" spans="1:9">
      <c r="A115" s="34" t="s">
        <v>226</v>
      </c>
      <c r="B115" s="19" t="s">
        <v>124</v>
      </c>
      <c r="C115" s="19" t="s">
        <v>107</v>
      </c>
      <c r="D115" s="35" t="s">
        <v>235</v>
      </c>
      <c r="E115" s="18">
        <f t="shared" si="1"/>
        <v>21302052</v>
      </c>
      <c r="F115" s="18">
        <v>21302052</v>
      </c>
      <c r="G115" s="18">
        <v>0</v>
      </c>
      <c r="H115" s="18">
        <v>0</v>
      </c>
      <c r="I115" s="18">
        <v>0</v>
      </c>
    </row>
    <row r="116" ht="24" customHeight="true" spans="1:9">
      <c r="A116" s="34" t="s">
        <v>226</v>
      </c>
      <c r="B116" s="19" t="s">
        <v>124</v>
      </c>
      <c r="C116" s="19" t="s">
        <v>126</v>
      </c>
      <c r="D116" s="35" t="s">
        <v>236</v>
      </c>
      <c r="E116" s="18">
        <f t="shared" si="1"/>
        <v>18575314</v>
      </c>
      <c r="F116" s="18">
        <v>18575314</v>
      </c>
      <c r="G116" s="18">
        <v>0</v>
      </c>
      <c r="H116" s="18">
        <v>0</v>
      </c>
      <c r="I116" s="18">
        <v>0</v>
      </c>
    </row>
    <row r="117" ht="24" customHeight="true" spans="1:9">
      <c r="A117" s="34" t="s">
        <v>226</v>
      </c>
      <c r="B117" s="19" t="s">
        <v>124</v>
      </c>
      <c r="C117" s="19" t="s">
        <v>237</v>
      </c>
      <c r="D117" s="35" t="s">
        <v>238</v>
      </c>
      <c r="E117" s="18">
        <f t="shared" si="1"/>
        <v>2726738</v>
      </c>
      <c r="F117" s="18">
        <v>2726738</v>
      </c>
      <c r="G117" s="18">
        <v>0</v>
      </c>
      <c r="H117" s="18">
        <v>0</v>
      </c>
      <c r="I117" s="18">
        <v>0</v>
      </c>
    </row>
    <row r="118" ht="24" customHeight="true" spans="1:9">
      <c r="A118" s="34" t="s">
        <v>226</v>
      </c>
      <c r="B118" s="19" t="s">
        <v>111</v>
      </c>
      <c r="C118" s="19" t="s">
        <v>107</v>
      </c>
      <c r="D118" s="35" t="s">
        <v>239</v>
      </c>
      <c r="E118" s="18">
        <f t="shared" si="1"/>
        <v>8394600</v>
      </c>
      <c r="F118" s="18">
        <v>8394600</v>
      </c>
      <c r="G118" s="18">
        <v>0</v>
      </c>
      <c r="H118" s="18">
        <v>0</v>
      </c>
      <c r="I118" s="18">
        <v>0</v>
      </c>
    </row>
    <row r="119" ht="24" customHeight="true" spans="1:9">
      <c r="A119" s="34" t="s">
        <v>226</v>
      </c>
      <c r="B119" s="19" t="s">
        <v>111</v>
      </c>
      <c r="C119" s="19" t="s">
        <v>111</v>
      </c>
      <c r="D119" s="35" t="s">
        <v>239</v>
      </c>
      <c r="E119" s="18">
        <f t="shared" si="1"/>
        <v>8394600</v>
      </c>
      <c r="F119" s="18">
        <v>8394600</v>
      </c>
      <c r="G119" s="18">
        <v>0</v>
      </c>
      <c r="H119" s="18">
        <v>0</v>
      </c>
      <c r="I119" s="18">
        <v>0</v>
      </c>
    </row>
    <row r="120" ht="24" customHeight="true" spans="1:9">
      <c r="A120" s="34" t="s">
        <v>240</v>
      </c>
      <c r="B120" s="19" t="s">
        <v>107</v>
      </c>
      <c r="C120" s="19" t="s">
        <v>107</v>
      </c>
      <c r="D120" s="35" t="s">
        <v>241</v>
      </c>
      <c r="E120" s="18">
        <f t="shared" si="1"/>
        <v>132817406.57</v>
      </c>
      <c r="F120" s="18">
        <v>132817406.57</v>
      </c>
      <c r="G120" s="18">
        <v>0</v>
      </c>
      <c r="H120" s="18">
        <v>0</v>
      </c>
      <c r="I120" s="18">
        <v>0</v>
      </c>
    </row>
    <row r="121" ht="24" customHeight="true" spans="1:9">
      <c r="A121" s="34" t="s">
        <v>240</v>
      </c>
      <c r="B121" s="19" t="s">
        <v>109</v>
      </c>
      <c r="C121" s="19" t="s">
        <v>107</v>
      </c>
      <c r="D121" s="35" t="s">
        <v>242</v>
      </c>
      <c r="E121" s="18">
        <f t="shared" si="1"/>
        <v>16023571.37</v>
      </c>
      <c r="F121" s="18">
        <v>16023571.37</v>
      </c>
      <c r="G121" s="18">
        <v>0</v>
      </c>
      <c r="H121" s="18">
        <v>0</v>
      </c>
      <c r="I121" s="18">
        <v>0</v>
      </c>
    </row>
    <row r="122" ht="24" customHeight="true" spans="1:9">
      <c r="A122" s="34" t="s">
        <v>240</v>
      </c>
      <c r="B122" s="19" t="s">
        <v>109</v>
      </c>
      <c r="C122" s="19" t="s">
        <v>126</v>
      </c>
      <c r="D122" s="35" t="s">
        <v>150</v>
      </c>
      <c r="E122" s="18">
        <f t="shared" si="1"/>
        <v>4104760</v>
      </c>
      <c r="F122" s="18">
        <v>4104760</v>
      </c>
      <c r="G122" s="18">
        <v>0</v>
      </c>
      <c r="H122" s="18">
        <v>0</v>
      </c>
      <c r="I122" s="18">
        <v>0</v>
      </c>
    </row>
    <row r="123" ht="24" customHeight="true" spans="1:9">
      <c r="A123" s="34" t="s">
        <v>240</v>
      </c>
      <c r="B123" s="19" t="s">
        <v>109</v>
      </c>
      <c r="C123" s="19" t="s">
        <v>124</v>
      </c>
      <c r="D123" s="35" t="s">
        <v>243</v>
      </c>
      <c r="E123" s="18">
        <f t="shared" si="1"/>
        <v>59000</v>
      </c>
      <c r="F123" s="18">
        <v>59000</v>
      </c>
      <c r="G123" s="18">
        <v>0</v>
      </c>
      <c r="H123" s="18">
        <v>0</v>
      </c>
      <c r="I123" s="18">
        <v>0</v>
      </c>
    </row>
    <row r="124" ht="24" customHeight="true" spans="1:9">
      <c r="A124" s="34" t="s">
        <v>240</v>
      </c>
      <c r="B124" s="19" t="s">
        <v>109</v>
      </c>
      <c r="C124" s="19" t="s">
        <v>166</v>
      </c>
      <c r="D124" s="35" t="s">
        <v>244</v>
      </c>
      <c r="E124" s="18">
        <f t="shared" si="1"/>
        <v>117800</v>
      </c>
      <c r="F124" s="18">
        <v>117800</v>
      </c>
      <c r="G124" s="18">
        <v>0</v>
      </c>
      <c r="H124" s="18">
        <v>0</v>
      </c>
      <c r="I124" s="18">
        <v>0</v>
      </c>
    </row>
    <row r="125" ht="24" customHeight="true" spans="1:9">
      <c r="A125" s="34" t="s">
        <v>240</v>
      </c>
      <c r="B125" s="19" t="s">
        <v>109</v>
      </c>
      <c r="C125" s="19" t="s">
        <v>245</v>
      </c>
      <c r="D125" s="35" t="s">
        <v>246</v>
      </c>
      <c r="E125" s="18">
        <f t="shared" si="1"/>
        <v>141077.28</v>
      </c>
      <c r="F125" s="18">
        <v>141077.28</v>
      </c>
      <c r="G125" s="18">
        <v>0</v>
      </c>
      <c r="H125" s="18">
        <v>0</v>
      </c>
      <c r="I125" s="18">
        <v>0</v>
      </c>
    </row>
    <row r="126" ht="24" customHeight="true" spans="1:9">
      <c r="A126" s="34" t="s">
        <v>240</v>
      </c>
      <c r="B126" s="19" t="s">
        <v>109</v>
      </c>
      <c r="C126" s="19" t="s">
        <v>247</v>
      </c>
      <c r="D126" s="35" t="s">
        <v>248</v>
      </c>
      <c r="E126" s="18">
        <f t="shared" si="1"/>
        <v>1824984.09</v>
      </c>
      <c r="F126" s="18">
        <v>1824984.09</v>
      </c>
      <c r="G126" s="18">
        <v>0</v>
      </c>
      <c r="H126" s="18">
        <v>0</v>
      </c>
      <c r="I126" s="18">
        <v>0</v>
      </c>
    </row>
    <row r="127" ht="24" customHeight="true" spans="1:9">
      <c r="A127" s="34" t="s">
        <v>240</v>
      </c>
      <c r="B127" s="19" t="s">
        <v>109</v>
      </c>
      <c r="C127" s="19" t="s">
        <v>249</v>
      </c>
      <c r="D127" s="35" t="s">
        <v>250</v>
      </c>
      <c r="E127" s="18">
        <f t="shared" si="1"/>
        <v>9850</v>
      </c>
      <c r="F127" s="18">
        <v>9850</v>
      </c>
      <c r="G127" s="18">
        <v>0</v>
      </c>
      <c r="H127" s="18">
        <v>0</v>
      </c>
      <c r="I127" s="18">
        <v>0</v>
      </c>
    </row>
    <row r="128" ht="24" customHeight="true" spans="1:9">
      <c r="A128" s="34" t="s">
        <v>240</v>
      </c>
      <c r="B128" s="19" t="s">
        <v>109</v>
      </c>
      <c r="C128" s="19" t="s">
        <v>251</v>
      </c>
      <c r="D128" s="35" t="s">
        <v>252</v>
      </c>
      <c r="E128" s="18">
        <f t="shared" si="1"/>
        <v>141100</v>
      </c>
      <c r="F128" s="18">
        <v>141100</v>
      </c>
      <c r="G128" s="18">
        <v>0</v>
      </c>
      <c r="H128" s="18">
        <v>0</v>
      </c>
      <c r="I128" s="18">
        <v>0</v>
      </c>
    </row>
    <row r="129" ht="24" customHeight="true" spans="1:9">
      <c r="A129" s="34" t="s">
        <v>240</v>
      </c>
      <c r="B129" s="19" t="s">
        <v>109</v>
      </c>
      <c r="C129" s="19" t="s">
        <v>253</v>
      </c>
      <c r="D129" s="35" t="s">
        <v>254</v>
      </c>
      <c r="E129" s="18">
        <f t="shared" si="1"/>
        <v>427700</v>
      </c>
      <c r="F129" s="18">
        <v>427700</v>
      </c>
      <c r="G129" s="18">
        <v>0</v>
      </c>
      <c r="H129" s="18">
        <v>0</v>
      </c>
      <c r="I129" s="18">
        <v>0</v>
      </c>
    </row>
    <row r="130" ht="24" customHeight="true" spans="1:9">
      <c r="A130" s="34" t="s">
        <v>240</v>
      </c>
      <c r="B130" s="19" t="s">
        <v>109</v>
      </c>
      <c r="C130" s="19" t="s">
        <v>111</v>
      </c>
      <c r="D130" s="35" t="s">
        <v>255</v>
      </c>
      <c r="E130" s="18">
        <f t="shared" si="1"/>
        <v>9197300</v>
      </c>
      <c r="F130" s="18">
        <v>9197300</v>
      </c>
      <c r="G130" s="18">
        <v>0</v>
      </c>
      <c r="H130" s="18">
        <v>0</v>
      </c>
      <c r="I130" s="18">
        <v>0</v>
      </c>
    </row>
    <row r="131" ht="24" customHeight="true" spans="1:9">
      <c r="A131" s="34" t="s">
        <v>240</v>
      </c>
      <c r="B131" s="19" t="s">
        <v>154</v>
      </c>
      <c r="C131" s="19" t="s">
        <v>107</v>
      </c>
      <c r="D131" s="35" t="s">
        <v>256</v>
      </c>
      <c r="E131" s="18">
        <f t="shared" si="1"/>
        <v>37480746</v>
      </c>
      <c r="F131" s="18">
        <v>37480746</v>
      </c>
      <c r="G131" s="18">
        <v>0</v>
      </c>
      <c r="H131" s="18">
        <v>0</v>
      </c>
      <c r="I131" s="18">
        <v>0</v>
      </c>
    </row>
    <row r="132" ht="24" customHeight="true" spans="1:9">
      <c r="A132" s="34" t="s">
        <v>240</v>
      </c>
      <c r="B132" s="19" t="s">
        <v>154</v>
      </c>
      <c r="C132" s="19" t="s">
        <v>117</v>
      </c>
      <c r="D132" s="35" t="s">
        <v>257</v>
      </c>
      <c r="E132" s="18">
        <f t="shared" si="1"/>
        <v>4236700</v>
      </c>
      <c r="F132" s="18">
        <v>4236700</v>
      </c>
      <c r="G132" s="18">
        <v>0</v>
      </c>
      <c r="H132" s="18">
        <v>0</v>
      </c>
      <c r="I132" s="18">
        <v>0</v>
      </c>
    </row>
    <row r="133" ht="24" customHeight="true" spans="1:9">
      <c r="A133" s="34" t="s">
        <v>240</v>
      </c>
      <c r="B133" s="19" t="s">
        <v>154</v>
      </c>
      <c r="C133" s="19" t="s">
        <v>159</v>
      </c>
      <c r="D133" s="35" t="s">
        <v>258</v>
      </c>
      <c r="E133" s="18">
        <f t="shared" si="1"/>
        <v>9483846</v>
      </c>
      <c r="F133" s="18">
        <v>9483846</v>
      </c>
      <c r="G133" s="18">
        <v>0</v>
      </c>
      <c r="H133" s="18">
        <v>0</v>
      </c>
      <c r="I133" s="18">
        <v>0</v>
      </c>
    </row>
    <row r="134" ht="24" customHeight="true" spans="1:9">
      <c r="A134" s="34" t="s">
        <v>240</v>
      </c>
      <c r="B134" s="19" t="s">
        <v>154</v>
      </c>
      <c r="C134" s="19" t="s">
        <v>166</v>
      </c>
      <c r="D134" s="35" t="s">
        <v>259</v>
      </c>
      <c r="E134" s="18">
        <f t="shared" si="1"/>
        <v>22860200</v>
      </c>
      <c r="F134" s="18">
        <v>22860200</v>
      </c>
      <c r="G134" s="18">
        <v>0</v>
      </c>
      <c r="H134" s="18">
        <v>0</v>
      </c>
      <c r="I134" s="18">
        <v>0</v>
      </c>
    </row>
    <row r="135" ht="24" customHeight="true" spans="1:9">
      <c r="A135" s="34" t="s">
        <v>240</v>
      </c>
      <c r="B135" s="19" t="s">
        <v>154</v>
      </c>
      <c r="C135" s="19" t="s">
        <v>260</v>
      </c>
      <c r="D135" s="35" t="s">
        <v>261</v>
      </c>
      <c r="E135" s="18">
        <f t="shared" si="1"/>
        <v>900000</v>
      </c>
      <c r="F135" s="18">
        <v>900000</v>
      </c>
      <c r="G135" s="18">
        <v>0</v>
      </c>
      <c r="H135" s="18">
        <v>0</v>
      </c>
      <c r="I135" s="18">
        <v>0</v>
      </c>
    </row>
    <row r="136" ht="24" customHeight="true" spans="1:9">
      <c r="A136" s="34" t="s">
        <v>240</v>
      </c>
      <c r="B136" s="19" t="s">
        <v>113</v>
      </c>
      <c r="C136" s="19" t="s">
        <v>107</v>
      </c>
      <c r="D136" s="35" t="s">
        <v>262</v>
      </c>
      <c r="E136" s="18">
        <f t="shared" si="1"/>
        <v>65188517</v>
      </c>
      <c r="F136" s="18">
        <v>65188517</v>
      </c>
      <c r="G136" s="18">
        <v>0</v>
      </c>
      <c r="H136" s="18">
        <v>0</v>
      </c>
      <c r="I136" s="18">
        <v>0</v>
      </c>
    </row>
    <row r="137" ht="24" customHeight="true" spans="1:9">
      <c r="A137" s="34" t="s">
        <v>240</v>
      </c>
      <c r="B137" s="19" t="s">
        <v>113</v>
      </c>
      <c r="C137" s="19" t="s">
        <v>126</v>
      </c>
      <c r="D137" s="35" t="s">
        <v>263</v>
      </c>
      <c r="E137" s="18">
        <f t="shared" ref="E137:E166" si="2">SUM(F137,G137,H137,I137)</f>
        <v>3834700</v>
      </c>
      <c r="F137" s="18">
        <v>3834700</v>
      </c>
      <c r="G137" s="18">
        <v>0</v>
      </c>
      <c r="H137" s="18">
        <v>0</v>
      </c>
      <c r="I137" s="18">
        <v>0</v>
      </c>
    </row>
    <row r="138" ht="24" customHeight="true" spans="1:9">
      <c r="A138" s="34" t="s">
        <v>240</v>
      </c>
      <c r="B138" s="19" t="s">
        <v>113</v>
      </c>
      <c r="C138" s="19" t="s">
        <v>117</v>
      </c>
      <c r="D138" s="35" t="s">
        <v>264</v>
      </c>
      <c r="E138" s="18">
        <f t="shared" si="2"/>
        <v>20267455</v>
      </c>
      <c r="F138" s="18">
        <v>20267455</v>
      </c>
      <c r="G138" s="18">
        <v>0</v>
      </c>
      <c r="H138" s="18">
        <v>0</v>
      </c>
      <c r="I138" s="18">
        <v>0</v>
      </c>
    </row>
    <row r="139" ht="24" customHeight="true" spans="1:9">
      <c r="A139" s="34" t="s">
        <v>240</v>
      </c>
      <c r="B139" s="19" t="s">
        <v>113</v>
      </c>
      <c r="C139" s="19" t="s">
        <v>186</v>
      </c>
      <c r="D139" s="35" t="s">
        <v>265</v>
      </c>
      <c r="E139" s="18">
        <f t="shared" si="2"/>
        <v>3000</v>
      </c>
      <c r="F139" s="18">
        <v>3000</v>
      </c>
      <c r="G139" s="18">
        <v>0</v>
      </c>
      <c r="H139" s="18">
        <v>0</v>
      </c>
      <c r="I139" s="18">
        <v>0</v>
      </c>
    </row>
    <row r="140" ht="24" customHeight="true" spans="1:9">
      <c r="A140" s="34" t="s">
        <v>240</v>
      </c>
      <c r="B140" s="19" t="s">
        <v>113</v>
      </c>
      <c r="C140" s="19" t="s">
        <v>237</v>
      </c>
      <c r="D140" s="35" t="s">
        <v>266</v>
      </c>
      <c r="E140" s="18">
        <f t="shared" si="2"/>
        <v>1511200</v>
      </c>
      <c r="F140" s="18">
        <v>1511200</v>
      </c>
      <c r="G140" s="18">
        <v>0</v>
      </c>
      <c r="H140" s="18">
        <v>0</v>
      </c>
      <c r="I140" s="18">
        <v>0</v>
      </c>
    </row>
    <row r="141" ht="24" customHeight="true" spans="1:9">
      <c r="A141" s="34" t="s">
        <v>240</v>
      </c>
      <c r="B141" s="19" t="s">
        <v>113</v>
      </c>
      <c r="C141" s="19" t="s">
        <v>141</v>
      </c>
      <c r="D141" s="35" t="s">
        <v>261</v>
      </c>
      <c r="E141" s="18">
        <f t="shared" si="2"/>
        <v>260000</v>
      </c>
      <c r="F141" s="18">
        <v>260000</v>
      </c>
      <c r="G141" s="18">
        <v>0</v>
      </c>
      <c r="H141" s="18">
        <v>0</v>
      </c>
      <c r="I141" s="18">
        <v>0</v>
      </c>
    </row>
    <row r="142" ht="24" customHeight="true" spans="1:9">
      <c r="A142" s="34" t="s">
        <v>240</v>
      </c>
      <c r="B142" s="19" t="s">
        <v>113</v>
      </c>
      <c r="C142" s="19" t="s">
        <v>111</v>
      </c>
      <c r="D142" s="35" t="s">
        <v>267</v>
      </c>
      <c r="E142" s="18">
        <f t="shared" si="2"/>
        <v>39312162</v>
      </c>
      <c r="F142" s="18">
        <v>39312162</v>
      </c>
      <c r="G142" s="18">
        <v>0</v>
      </c>
      <c r="H142" s="18">
        <v>0</v>
      </c>
      <c r="I142" s="18">
        <v>0</v>
      </c>
    </row>
    <row r="143" ht="24" customHeight="true" spans="1:9">
      <c r="A143" s="34" t="s">
        <v>240</v>
      </c>
      <c r="B143" s="19" t="s">
        <v>159</v>
      </c>
      <c r="C143" s="19" t="s">
        <v>107</v>
      </c>
      <c r="D143" s="35" t="s">
        <v>268</v>
      </c>
      <c r="E143" s="18">
        <f t="shared" si="2"/>
        <v>11920972.2</v>
      </c>
      <c r="F143" s="18">
        <v>11920972.2</v>
      </c>
      <c r="G143" s="18">
        <v>0</v>
      </c>
      <c r="H143" s="18">
        <v>0</v>
      </c>
      <c r="I143" s="18">
        <v>0</v>
      </c>
    </row>
    <row r="144" ht="24" customHeight="true" spans="1:9">
      <c r="A144" s="34" t="s">
        <v>240</v>
      </c>
      <c r="B144" s="19" t="s">
        <v>159</v>
      </c>
      <c r="C144" s="19" t="s">
        <v>109</v>
      </c>
      <c r="D144" s="35" t="s">
        <v>269</v>
      </c>
      <c r="E144" s="18">
        <f t="shared" si="2"/>
        <v>3140972.2</v>
      </c>
      <c r="F144" s="18">
        <v>3140972.2</v>
      </c>
      <c r="G144" s="18">
        <v>0</v>
      </c>
      <c r="H144" s="18">
        <v>0</v>
      </c>
      <c r="I144" s="18">
        <v>0</v>
      </c>
    </row>
    <row r="145" ht="24" customHeight="true" spans="1:9">
      <c r="A145" s="34" t="s">
        <v>240</v>
      </c>
      <c r="B145" s="19" t="s">
        <v>159</v>
      </c>
      <c r="C145" s="19" t="s">
        <v>117</v>
      </c>
      <c r="D145" s="35" t="s">
        <v>270</v>
      </c>
      <c r="E145" s="18">
        <f t="shared" si="2"/>
        <v>3900000</v>
      </c>
      <c r="F145" s="18">
        <v>3900000</v>
      </c>
      <c r="G145" s="18">
        <v>0</v>
      </c>
      <c r="H145" s="18">
        <v>0</v>
      </c>
      <c r="I145" s="18">
        <v>0</v>
      </c>
    </row>
    <row r="146" ht="24" customHeight="true" spans="1:9">
      <c r="A146" s="34" t="s">
        <v>240</v>
      </c>
      <c r="B146" s="19" t="s">
        <v>159</v>
      </c>
      <c r="C146" s="19" t="s">
        <v>119</v>
      </c>
      <c r="D146" s="35" t="s">
        <v>271</v>
      </c>
      <c r="E146" s="18">
        <f t="shared" si="2"/>
        <v>4680000</v>
      </c>
      <c r="F146" s="18">
        <v>4680000</v>
      </c>
      <c r="G146" s="18">
        <v>0</v>
      </c>
      <c r="H146" s="18">
        <v>0</v>
      </c>
      <c r="I146" s="18">
        <v>0</v>
      </c>
    </row>
    <row r="147" ht="24" customHeight="true" spans="1:9">
      <c r="A147" s="34" t="s">
        <v>240</v>
      </c>
      <c r="B147" s="19" t="s">
        <v>159</v>
      </c>
      <c r="C147" s="19" t="s">
        <v>111</v>
      </c>
      <c r="D147" s="35" t="s">
        <v>272</v>
      </c>
      <c r="E147" s="18">
        <f t="shared" si="2"/>
        <v>200000</v>
      </c>
      <c r="F147" s="18">
        <v>200000</v>
      </c>
      <c r="G147" s="18">
        <v>0</v>
      </c>
      <c r="H147" s="18">
        <v>0</v>
      </c>
      <c r="I147" s="18">
        <v>0</v>
      </c>
    </row>
    <row r="148" ht="24" customHeight="true" spans="1:9">
      <c r="A148" s="34" t="s">
        <v>240</v>
      </c>
      <c r="B148" s="19" t="s">
        <v>273</v>
      </c>
      <c r="C148" s="19" t="s">
        <v>107</v>
      </c>
      <c r="D148" s="35" t="s">
        <v>274</v>
      </c>
      <c r="E148" s="18">
        <f t="shared" si="2"/>
        <v>3600</v>
      </c>
      <c r="F148" s="18">
        <v>3600</v>
      </c>
      <c r="G148" s="18">
        <v>0</v>
      </c>
      <c r="H148" s="18">
        <v>0</v>
      </c>
      <c r="I148" s="18">
        <v>0</v>
      </c>
    </row>
    <row r="149" ht="24" customHeight="true" spans="1:9">
      <c r="A149" s="34" t="s">
        <v>240</v>
      </c>
      <c r="B149" s="19" t="s">
        <v>273</v>
      </c>
      <c r="C149" s="19" t="s">
        <v>111</v>
      </c>
      <c r="D149" s="35" t="s">
        <v>275</v>
      </c>
      <c r="E149" s="18">
        <f t="shared" si="2"/>
        <v>3600</v>
      </c>
      <c r="F149" s="18">
        <v>3600</v>
      </c>
      <c r="G149" s="18">
        <v>0</v>
      </c>
      <c r="H149" s="18">
        <v>0</v>
      </c>
      <c r="I149" s="18">
        <v>0</v>
      </c>
    </row>
    <row r="150" ht="24" customHeight="true" spans="1:9">
      <c r="A150" s="34" t="s">
        <v>240</v>
      </c>
      <c r="B150" s="19" t="s">
        <v>111</v>
      </c>
      <c r="C150" s="19" t="s">
        <v>107</v>
      </c>
      <c r="D150" s="35" t="s">
        <v>276</v>
      </c>
      <c r="E150" s="18">
        <f t="shared" si="2"/>
        <v>2200000</v>
      </c>
      <c r="F150" s="18">
        <v>2200000</v>
      </c>
      <c r="G150" s="18">
        <v>0</v>
      </c>
      <c r="H150" s="18">
        <v>0</v>
      </c>
      <c r="I150" s="18">
        <v>0</v>
      </c>
    </row>
    <row r="151" ht="24" customHeight="true" spans="1:9">
      <c r="A151" s="34" t="s">
        <v>240</v>
      </c>
      <c r="B151" s="19" t="s">
        <v>111</v>
      </c>
      <c r="C151" s="19" t="s">
        <v>111</v>
      </c>
      <c r="D151" s="35" t="s">
        <v>276</v>
      </c>
      <c r="E151" s="18">
        <f t="shared" si="2"/>
        <v>2200000</v>
      </c>
      <c r="F151" s="18">
        <v>2200000</v>
      </c>
      <c r="G151" s="18">
        <v>0</v>
      </c>
      <c r="H151" s="18">
        <v>0</v>
      </c>
      <c r="I151" s="18">
        <v>0</v>
      </c>
    </row>
    <row r="152" ht="24" customHeight="true" spans="1:9">
      <c r="A152" s="34" t="s">
        <v>277</v>
      </c>
      <c r="B152" s="19" t="s">
        <v>107</v>
      </c>
      <c r="C152" s="19" t="s">
        <v>107</v>
      </c>
      <c r="D152" s="35" t="s">
        <v>278</v>
      </c>
      <c r="E152" s="18">
        <f t="shared" si="2"/>
        <v>24000000</v>
      </c>
      <c r="F152" s="18">
        <v>24000000</v>
      </c>
      <c r="G152" s="18">
        <v>0</v>
      </c>
      <c r="H152" s="18">
        <v>0</v>
      </c>
      <c r="I152" s="18">
        <v>0</v>
      </c>
    </row>
    <row r="153" ht="24" customHeight="true" spans="1:9">
      <c r="A153" s="34" t="s">
        <v>277</v>
      </c>
      <c r="B153" s="19" t="s">
        <v>154</v>
      </c>
      <c r="C153" s="19" t="s">
        <v>107</v>
      </c>
      <c r="D153" s="35" t="s">
        <v>279</v>
      </c>
      <c r="E153" s="18">
        <f t="shared" si="2"/>
        <v>24000000</v>
      </c>
      <c r="F153" s="18">
        <v>24000000</v>
      </c>
      <c r="G153" s="18">
        <v>0</v>
      </c>
      <c r="H153" s="18">
        <v>0</v>
      </c>
      <c r="I153" s="18">
        <v>0</v>
      </c>
    </row>
    <row r="154" ht="24" customHeight="true" spans="1:9">
      <c r="A154" s="34" t="s">
        <v>277</v>
      </c>
      <c r="B154" s="19" t="s">
        <v>154</v>
      </c>
      <c r="C154" s="19" t="s">
        <v>111</v>
      </c>
      <c r="D154" s="35" t="s">
        <v>280</v>
      </c>
      <c r="E154" s="18">
        <f t="shared" si="2"/>
        <v>24000000</v>
      </c>
      <c r="F154" s="18">
        <v>24000000</v>
      </c>
      <c r="G154" s="18">
        <v>0</v>
      </c>
      <c r="H154" s="18">
        <v>0</v>
      </c>
      <c r="I154" s="18">
        <v>0</v>
      </c>
    </row>
    <row r="155" ht="24" customHeight="true" spans="1:9">
      <c r="A155" s="34" t="s">
        <v>281</v>
      </c>
      <c r="B155" s="19" t="s">
        <v>107</v>
      </c>
      <c r="C155" s="19" t="s">
        <v>107</v>
      </c>
      <c r="D155" s="35" t="s">
        <v>282</v>
      </c>
      <c r="E155" s="18">
        <f t="shared" si="2"/>
        <v>6459200</v>
      </c>
      <c r="F155" s="18">
        <v>6459200</v>
      </c>
      <c r="G155" s="18">
        <v>0</v>
      </c>
      <c r="H155" s="18">
        <v>0</v>
      </c>
      <c r="I155" s="18">
        <v>0</v>
      </c>
    </row>
    <row r="156" ht="24" customHeight="true" spans="1:9">
      <c r="A156" s="34" t="s">
        <v>281</v>
      </c>
      <c r="B156" s="19" t="s">
        <v>154</v>
      </c>
      <c r="C156" s="19" t="s">
        <v>107</v>
      </c>
      <c r="D156" s="35" t="s">
        <v>283</v>
      </c>
      <c r="E156" s="18">
        <f t="shared" si="2"/>
        <v>6459200</v>
      </c>
      <c r="F156" s="18">
        <v>6459200</v>
      </c>
      <c r="G156" s="18">
        <v>0</v>
      </c>
      <c r="H156" s="18">
        <v>0</v>
      </c>
      <c r="I156" s="18">
        <v>0</v>
      </c>
    </row>
    <row r="157" ht="24" customHeight="true" spans="1:9">
      <c r="A157" s="34" t="s">
        <v>281</v>
      </c>
      <c r="B157" s="19" t="s">
        <v>154</v>
      </c>
      <c r="C157" s="19" t="s">
        <v>109</v>
      </c>
      <c r="D157" s="35" t="s">
        <v>284</v>
      </c>
      <c r="E157" s="18">
        <f t="shared" si="2"/>
        <v>3841200</v>
      </c>
      <c r="F157" s="18">
        <v>3841200</v>
      </c>
      <c r="G157" s="18">
        <v>0</v>
      </c>
      <c r="H157" s="18">
        <v>0</v>
      </c>
      <c r="I157" s="18">
        <v>0</v>
      </c>
    </row>
    <row r="158" ht="24" customHeight="true" spans="1:9">
      <c r="A158" s="34" t="s">
        <v>281</v>
      </c>
      <c r="B158" s="19" t="s">
        <v>154</v>
      </c>
      <c r="C158" s="19" t="s">
        <v>113</v>
      </c>
      <c r="D158" s="35" t="s">
        <v>285</v>
      </c>
      <c r="E158" s="18">
        <f t="shared" si="2"/>
        <v>2618000</v>
      </c>
      <c r="F158" s="18">
        <v>2618000</v>
      </c>
      <c r="G158" s="18">
        <v>0</v>
      </c>
      <c r="H158" s="18">
        <v>0</v>
      </c>
      <c r="I158" s="18">
        <v>0</v>
      </c>
    </row>
    <row r="159" ht="24" customHeight="true" spans="1:9">
      <c r="A159" s="34" t="s">
        <v>286</v>
      </c>
      <c r="B159" s="19" t="s">
        <v>107</v>
      </c>
      <c r="C159" s="19" t="s">
        <v>107</v>
      </c>
      <c r="D159" s="35" t="s">
        <v>287</v>
      </c>
      <c r="E159" s="18">
        <f t="shared" si="2"/>
        <v>1500000</v>
      </c>
      <c r="F159" s="18">
        <v>1500000</v>
      </c>
      <c r="G159" s="18">
        <v>0</v>
      </c>
      <c r="H159" s="18">
        <v>0</v>
      </c>
      <c r="I159" s="18">
        <v>0</v>
      </c>
    </row>
    <row r="160" ht="24" customHeight="true" spans="1:9">
      <c r="A160" s="34" t="s">
        <v>286</v>
      </c>
      <c r="B160" s="19" t="s">
        <v>107</v>
      </c>
      <c r="C160" s="19" t="s">
        <v>107</v>
      </c>
      <c r="D160" s="35" t="s">
        <v>287</v>
      </c>
      <c r="E160" s="18">
        <f t="shared" si="2"/>
        <v>1500000</v>
      </c>
      <c r="F160" s="18">
        <v>1500000</v>
      </c>
      <c r="G160" s="18">
        <v>0</v>
      </c>
      <c r="H160" s="18">
        <v>0</v>
      </c>
      <c r="I160" s="18">
        <v>0</v>
      </c>
    </row>
    <row r="161" ht="24" customHeight="true" spans="1:9">
      <c r="A161" s="34" t="s">
        <v>286</v>
      </c>
      <c r="B161" s="19" t="s">
        <v>107</v>
      </c>
      <c r="C161" s="19" t="s">
        <v>107</v>
      </c>
      <c r="D161" s="35" t="s">
        <v>287</v>
      </c>
      <c r="E161" s="18">
        <f t="shared" si="2"/>
        <v>1500000</v>
      </c>
      <c r="F161" s="18">
        <v>1500000</v>
      </c>
      <c r="G161" s="18">
        <v>0</v>
      </c>
      <c r="H161" s="18">
        <v>0</v>
      </c>
      <c r="I161" s="18">
        <v>0</v>
      </c>
    </row>
    <row r="162" ht="24" customHeight="true" spans="1:9">
      <c r="A162" s="34" t="s">
        <v>288</v>
      </c>
      <c r="B162" s="19" t="s">
        <v>107</v>
      </c>
      <c r="C162" s="19" t="s">
        <v>107</v>
      </c>
      <c r="D162" s="35" t="s">
        <v>289</v>
      </c>
      <c r="E162" s="18">
        <f t="shared" si="2"/>
        <v>4330000</v>
      </c>
      <c r="F162" s="18">
        <v>4330000</v>
      </c>
      <c r="G162" s="18">
        <v>0</v>
      </c>
      <c r="H162" s="18">
        <v>0</v>
      </c>
      <c r="I162" s="18">
        <v>0</v>
      </c>
    </row>
    <row r="163" ht="24" customHeight="true" spans="1:9">
      <c r="A163" s="34" t="s">
        <v>288</v>
      </c>
      <c r="B163" s="19" t="s">
        <v>290</v>
      </c>
      <c r="C163" s="19" t="s">
        <v>107</v>
      </c>
      <c r="D163" s="35" t="s">
        <v>291</v>
      </c>
      <c r="E163" s="18">
        <f t="shared" si="2"/>
        <v>4330000</v>
      </c>
      <c r="F163" s="18">
        <v>4330000</v>
      </c>
      <c r="G163" s="18">
        <v>0</v>
      </c>
      <c r="H163" s="18">
        <v>0</v>
      </c>
      <c r="I163" s="18">
        <v>0</v>
      </c>
    </row>
    <row r="164" ht="24" customHeight="true" spans="1:9">
      <c r="A164" s="34" t="s">
        <v>288</v>
      </c>
      <c r="B164" s="19" t="s">
        <v>290</v>
      </c>
      <c r="C164" s="19" t="s">
        <v>154</v>
      </c>
      <c r="D164" s="35" t="s">
        <v>292</v>
      </c>
      <c r="E164" s="18">
        <f t="shared" si="2"/>
        <v>100000</v>
      </c>
      <c r="F164" s="18">
        <v>100000</v>
      </c>
      <c r="G164" s="18">
        <v>0</v>
      </c>
      <c r="H164" s="18">
        <v>0</v>
      </c>
      <c r="I164" s="18">
        <v>0</v>
      </c>
    </row>
    <row r="165" ht="24" customHeight="true" spans="1:9">
      <c r="A165" s="34" t="s">
        <v>288</v>
      </c>
      <c r="B165" s="19" t="s">
        <v>290</v>
      </c>
      <c r="C165" s="19" t="s">
        <v>129</v>
      </c>
      <c r="D165" s="35" t="s">
        <v>293</v>
      </c>
      <c r="E165" s="18">
        <f t="shared" si="2"/>
        <v>4230000</v>
      </c>
      <c r="F165" s="18">
        <v>4230000</v>
      </c>
      <c r="G165" s="18">
        <v>0</v>
      </c>
      <c r="H165" s="18">
        <v>0</v>
      </c>
      <c r="I165" s="18">
        <v>0</v>
      </c>
    </row>
    <row r="166" ht="24" customHeight="true" spans="1:9">
      <c r="A166" s="19" t="s">
        <v>98</v>
      </c>
      <c r="B166" s="19"/>
      <c r="C166" s="19"/>
      <c r="D166" s="19"/>
      <c r="E166" s="18">
        <f t="shared" si="2"/>
        <v>470804310.05</v>
      </c>
      <c r="F166" s="18">
        <v>470804310.05</v>
      </c>
      <c r="G166" s="18">
        <v>0</v>
      </c>
      <c r="H166" s="18">
        <v>0</v>
      </c>
      <c r="I166" s="18">
        <v>0</v>
      </c>
    </row>
  </sheetData>
  <mergeCells count="13">
    <mergeCell ref="H1:I1"/>
    <mergeCell ref="A2:I2"/>
    <mergeCell ref="A4:H4"/>
    <mergeCell ref="A6:D6"/>
    <mergeCell ref="E6:I6"/>
    <mergeCell ref="A7:C7"/>
    <mergeCell ref="A166:D16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6"/>
  <sheetViews>
    <sheetView workbookViewId="0">
      <selection activeCell="A8" sqref="$A6:$XFD8"/>
    </sheetView>
  </sheetViews>
  <sheetFormatPr defaultColWidth="9" defaultRowHeight="12.75" outlineLevelCol="6"/>
  <cols>
    <col min="1" max="3" width="6.14285714285714" customWidth="true"/>
    <col min="4" max="4" width="53.4285714285714" customWidth="true"/>
    <col min="5" max="5" width="25.4285714285714" customWidth="true"/>
    <col min="6" max="6" width="21.8571428571429" customWidth="true"/>
    <col min="7" max="7" width="22.8571428571429" customWidth="true"/>
  </cols>
  <sheetData>
    <row r="1" ht="18" customHeight="true" spans="1:7">
      <c r="A1" s="5"/>
      <c r="B1" s="5"/>
      <c r="C1" s="5"/>
      <c r="D1" s="5"/>
      <c r="E1" s="11"/>
      <c r="F1" s="11"/>
      <c r="G1" s="11" t="s">
        <v>294</v>
      </c>
    </row>
    <row r="2" ht="22.5" customHeight="true" spans="1:7">
      <c r="A2" s="3" t="s">
        <v>295</v>
      </c>
      <c r="B2" s="3"/>
      <c r="C2" s="3"/>
      <c r="D2" s="3"/>
      <c r="E2" s="3"/>
      <c r="F2" s="3"/>
      <c r="G2" s="3"/>
    </row>
    <row r="3" ht="7.5" customHeight="true" spans="1:7">
      <c r="A3" s="5"/>
      <c r="B3" s="5"/>
      <c r="C3" s="5"/>
      <c r="D3" s="5"/>
      <c r="E3" s="11"/>
      <c r="F3" s="11"/>
      <c r="G3" s="5"/>
    </row>
    <row r="4" ht="24" customHeight="true" spans="1:7">
      <c r="A4" s="5" t="s">
        <v>65</v>
      </c>
      <c r="B4" s="5"/>
      <c r="C4" s="5"/>
      <c r="D4" s="5"/>
      <c r="E4" s="5"/>
      <c r="F4" s="5"/>
      <c r="G4" s="11" t="s">
        <v>66</v>
      </c>
    </row>
    <row r="6" ht="15.75" spans="1:7">
      <c r="A6" s="12" t="s">
        <v>69</v>
      </c>
      <c r="B6" s="12"/>
      <c r="C6" s="12"/>
      <c r="D6" s="12"/>
      <c r="E6" s="12" t="s">
        <v>296</v>
      </c>
      <c r="F6" s="12"/>
      <c r="G6" s="12"/>
    </row>
    <row r="7" ht="15.75" spans="1:7">
      <c r="A7" s="15" t="s">
        <v>96</v>
      </c>
      <c r="B7" s="15"/>
      <c r="C7" s="15"/>
      <c r="D7" s="12" t="s">
        <v>97</v>
      </c>
      <c r="E7" s="12" t="s">
        <v>98</v>
      </c>
      <c r="F7" s="25" t="s">
        <v>297</v>
      </c>
      <c r="G7" s="12" t="s">
        <v>298</v>
      </c>
    </row>
    <row r="8" ht="15.75" spans="1:7">
      <c r="A8" s="12" t="s">
        <v>103</v>
      </c>
      <c r="B8" s="12" t="s">
        <v>104</v>
      </c>
      <c r="C8" s="12" t="s">
        <v>105</v>
      </c>
      <c r="D8" s="12"/>
      <c r="E8" s="12"/>
      <c r="F8" s="25"/>
      <c r="G8" s="12"/>
    </row>
    <row r="9" ht="24" customHeight="true" spans="1:7">
      <c r="A9" s="16" t="s">
        <v>106</v>
      </c>
      <c r="B9" s="16" t="s">
        <v>107</v>
      </c>
      <c r="C9" s="16" t="s">
        <v>107</v>
      </c>
      <c r="D9" s="17" t="s">
        <v>108</v>
      </c>
      <c r="E9" s="20">
        <f t="shared" ref="E9:E72" si="0">F9+G9</f>
        <v>37741659.16</v>
      </c>
      <c r="F9" s="20">
        <v>28773600</v>
      </c>
      <c r="G9" s="20">
        <v>8968059.16</v>
      </c>
    </row>
    <row r="10" ht="24" customHeight="true" spans="1:7">
      <c r="A10" s="16" t="s">
        <v>106</v>
      </c>
      <c r="B10" s="16" t="s">
        <v>109</v>
      </c>
      <c r="C10" s="16" t="s">
        <v>107</v>
      </c>
      <c r="D10" s="17" t="s">
        <v>110</v>
      </c>
      <c r="E10" s="20">
        <f t="shared" si="0"/>
        <v>282000</v>
      </c>
      <c r="F10" s="20">
        <v>0</v>
      </c>
      <c r="G10" s="20">
        <v>282000</v>
      </c>
    </row>
    <row r="11" ht="24" customHeight="true" spans="1:7">
      <c r="A11" s="16" t="s">
        <v>106</v>
      </c>
      <c r="B11" s="16" t="s">
        <v>109</v>
      </c>
      <c r="C11" s="16" t="s">
        <v>111</v>
      </c>
      <c r="D11" s="17" t="s">
        <v>112</v>
      </c>
      <c r="E11" s="20">
        <f t="shared" si="0"/>
        <v>282000</v>
      </c>
      <c r="F11" s="20">
        <v>0</v>
      </c>
      <c r="G11" s="20">
        <v>282000</v>
      </c>
    </row>
    <row r="12" ht="24" customHeight="true" spans="1:7">
      <c r="A12" s="16" t="s">
        <v>106</v>
      </c>
      <c r="B12" s="16" t="s">
        <v>113</v>
      </c>
      <c r="C12" s="16" t="s">
        <v>107</v>
      </c>
      <c r="D12" s="17" t="s">
        <v>114</v>
      </c>
      <c r="E12" s="20">
        <f t="shared" si="0"/>
        <v>21248200</v>
      </c>
      <c r="F12" s="20">
        <v>20509200</v>
      </c>
      <c r="G12" s="20">
        <v>739000</v>
      </c>
    </row>
    <row r="13" ht="24" customHeight="true" spans="1:7">
      <c r="A13" s="16" t="s">
        <v>106</v>
      </c>
      <c r="B13" s="16" t="s">
        <v>113</v>
      </c>
      <c r="C13" s="16" t="s">
        <v>109</v>
      </c>
      <c r="D13" s="17" t="s">
        <v>115</v>
      </c>
      <c r="E13" s="20">
        <f t="shared" si="0"/>
        <v>20999200</v>
      </c>
      <c r="F13" s="20">
        <v>20509200</v>
      </c>
      <c r="G13" s="20">
        <v>490000</v>
      </c>
    </row>
    <row r="14" ht="24" customHeight="true" spans="1:7">
      <c r="A14" s="16" t="s">
        <v>106</v>
      </c>
      <c r="B14" s="16" t="s">
        <v>113</v>
      </c>
      <c r="C14" s="16" t="s">
        <v>111</v>
      </c>
      <c r="D14" s="17" t="s">
        <v>116</v>
      </c>
      <c r="E14" s="20">
        <f t="shared" si="0"/>
        <v>249000</v>
      </c>
      <c r="F14" s="20">
        <v>0</v>
      </c>
      <c r="G14" s="20">
        <v>249000</v>
      </c>
    </row>
    <row r="15" ht="24" customHeight="true" spans="1:7">
      <c r="A15" s="16" t="s">
        <v>106</v>
      </c>
      <c r="B15" s="16" t="s">
        <v>117</v>
      </c>
      <c r="C15" s="16" t="s">
        <v>107</v>
      </c>
      <c r="D15" s="17" t="s">
        <v>118</v>
      </c>
      <c r="E15" s="20">
        <f t="shared" si="0"/>
        <v>423400</v>
      </c>
      <c r="F15" s="20">
        <v>0</v>
      </c>
      <c r="G15" s="20">
        <v>423400</v>
      </c>
    </row>
    <row r="16" ht="24" customHeight="true" spans="1:7">
      <c r="A16" s="16" t="s">
        <v>106</v>
      </c>
      <c r="B16" s="16" t="s">
        <v>117</v>
      </c>
      <c r="C16" s="16" t="s">
        <v>119</v>
      </c>
      <c r="D16" s="17" t="s">
        <v>120</v>
      </c>
      <c r="E16" s="20">
        <f t="shared" si="0"/>
        <v>10000</v>
      </c>
      <c r="F16" s="20">
        <v>0</v>
      </c>
      <c r="G16" s="20">
        <v>10000</v>
      </c>
    </row>
    <row r="17" ht="24" customHeight="true" spans="1:7">
      <c r="A17" s="16" t="s">
        <v>106</v>
      </c>
      <c r="B17" s="16" t="s">
        <v>117</v>
      </c>
      <c r="C17" s="16" t="s">
        <v>111</v>
      </c>
      <c r="D17" s="17" t="s">
        <v>121</v>
      </c>
      <c r="E17" s="20">
        <f t="shared" si="0"/>
        <v>413400</v>
      </c>
      <c r="F17" s="20">
        <v>0</v>
      </c>
      <c r="G17" s="20">
        <v>413400</v>
      </c>
    </row>
    <row r="18" ht="24" customHeight="true" spans="1:7">
      <c r="A18" s="16" t="s">
        <v>106</v>
      </c>
      <c r="B18" s="16" t="s">
        <v>119</v>
      </c>
      <c r="C18" s="16" t="s">
        <v>107</v>
      </c>
      <c r="D18" s="17" t="s">
        <v>122</v>
      </c>
      <c r="E18" s="20">
        <f t="shared" si="0"/>
        <v>2468300</v>
      </c>
      <c r="F18" s="20">
        <v>1583300</v>
      </c>
      <c r="G18" s="20">
        <v>885000</v>
      </c>
    </row>
    <row r="19" ht="24" customHeight="true" spans="1:7">
      <c r="A19" s="16" t="s">
        <v>106</v>
      </c>
      <c r="B19" s="16" t="s">
        <v>119</v>
      </c>
      <c r="C19" s="16" t="s">
        <v>111</v>
      </c>
      <c r="D19" s="17" t="s">
        <v>123</v>
      </c>
      <c r="E19" s="20">
        <f t="shared" si="0"/>
        <v>2468300</v>
      </c>
      <c r="F19" s="20">
        <v>1583300</v>
      </c>
      <c r="G19" s="20">
        <v>885000</v>
      </c>
    </row>
    <row r="20" ht="24" customHeight="true" spans="1:7">
      <c r="A20" s="16" t="s">
        <v>106</v>
      </c>
      <c r="B20" s="16" t="s">
        <v>124</v>
      </c>
      <c r="C20" s="16" t="s">
        <v>107</v>
      </c>
      <c r="D20" s="17" t="s">
        <v>125</v>
      </c>
      <c r="E20" s="20">
        <f t="shared" si="0"/>
        <v>290000</v>
      </c>
      <c r="F20" s="20">
        <v>0</v>
      </c>
      <c r="G20" s="20">
        <v>290000</v>
      </c>
    </row>
    <row r="21" ht="24" customHeight="true" spans="1:7">
      <c r="A21" s="16" t="s">
        <v>106</v>
      </c>
      <c r="B21" s="16" t="s">
        <v>124</v>
      </c>
      <c r="C21" s="16" t="s">
        <v>126</v>
      </c>
      <c r="D21" s="17" t="s">
        <v>127</v>
      </c>
      <c r="E21" s="20">
        <f t="shared" si="0"/>
        <v>140000</v>
      </c>
      <c r="F21" s="20">
        <v>0</v>
      </c>
      <c r="G21" s="20">
        <v>140000</v>
      </c>
    </row>
    <row r="22" ht="24" customHeight="true" spans="1:7">
      <c r="A22" s="16" t="s">
        <v>106</v>
      </c>
      <c r="B22" s="16" t="s">
        <v>124</v>
      </c>
      <c r="C22" s="16" t="s">
        <v>111</v>
      </c>
      <c r="D22" s="17" t="s">
        <v>128</v>
      </c>
      <c r="E22" s="20">
        <f t="shared" si="0"/>
        <v>150000</v>
      </c>
      <c r="F22" s="20">
        <v>0</v>
      </c>
      <c r="G22" s="20">
        <v>150000</v>
      </c>
    </row>
    <row r="23" ht="24" customHeight="true" spans="1:7">
      <c r="A23" s="16" t="s">
        <v>106</v>
      </c>
      <c r="B23" s="16" t="s">
        <v>129</v>
      </c>
      <c r="C23" s="16" t="s">
        <v>107</v>
      </c>
      <c r="D23" s="17" t="s">
        <v>130</v>
      </c>
      <c r="E23" s="20">
        <f t="shared" si="0"/>
        <v>90000</v>
      </c>
      <c r="F23" s="20">
        <v>0</v>
      </c>
      <c r="G23" s="20">
        <v>90000</v>
      </c>
    </row>
    <row r="24" ht="24" customHeight="true" spans="1:7">
      <c r="A24" s="16" t="s">
        <v>106</v>
      </c>
      <c r="B24" s="16" t="s">
        <v>129</v>
      </c>
      <c r="C24" s="16" t="s">
        <v>111</v>
      </c>
      <c r="D24" s="17" t="s">
        <v>131</v>
      </c>
      <c r="E24" s="20">
        <f t="shared" si="0"/>
        <v>90000</v>
      </c>
      <c r="F24" s="20">
        <v>0</v>
      </c>
      <c r="G24" s="20">
        <v>90000</v>
      </c>
    </row>
    <row r="25" ht="24" customHeight="true" spans="1:7">
      <c r="A25" s="16" t="s">
        <v>106</v>
      </c>
      <c r="B25" s="16" t="s">
        <v>132</v>
      </c>
      <c r="C25" s="16" t="s">
        <v>107</v>
      </c>
      <c r="D25" s="17" t="s">
        <v>133</v>
      </c>
      <c r="E25" s="20">
        <f t="shared" si="0"/>
        <v>3112240</v>
      </c>
      <c r="F25" s="20">
        <v>2995740</v>
      </c>
      <c r="G25" s="20">
        <v>116500</v>
      </c>
    </row>
    <row r="26" ht="24" customHeight="true" spans="1:7">
      <c r="A26" s="16" t="s">
        <v>106</v>
      </c>
      <c r="B26" s="16" t="s">
        <v>132</v>
      </c>
      <c r="C26" s="16" t="s">
        <v>111</v>
      </c>
      <c r="D26" s="17" t="s">
        <v>134</v>
      </c>
      <c r="E26" s="20">
        <f t="shared" si="0"/>
        <v>3112240</v>
      </c>
      <c r="F26" s="20">
        <v>2995740</v>
      </c>
      <c r="G26" s="20">
        <v>116500</v>
      </c>
    </row>
    <row r="27" ht="24" customHeight="true" spans="1:7">
      <c r="A27" s="16" t="s">
        <v>106</v>
      </c>
      <c r="B27" s="16" t="s">
        <v>135</v>
      </c>
      <c r="C27" s="16" t="s">
        <v>107</v>
      </c>
      <c r="D27" s="17" t="s">
        <v>136</v>
      </c>
      <c r="E27" s="20">
        <f t="shared" si="0"/>
        <v>573100</v>
      </c>
      <c r="F27" s="20">
        <v>0</v>
      </c>
      <c r="G27" s="20">
        <v>573100</v>
      </c>
    </row>
    <row r="28" ht="24" customHeight="true" spans="1:7">
      <c r="A28" s="16" t="s">
        <v>106</v>
      </c>
      <c r="B28" s="16" t="s">
        <v>135</v>
      </c>
      <c r="C28" s="16" t="s">
        <v>111</v>
      </c>
      <c r="D28" s="17" t="s">
        <v>137</v>
      </c>
      <c r="E28" s="20">
        <f t="shared" si="0"/>
        <v>573100</v>
      </c>
      <c r="F28" s="20">
        <v>0</v>
      </c>
      <c r="G28" s="20">
        <v>573100</v>
      </c>
    </row>
    <row r="29" ht="24" customHeight="true" spans="1:7">
      <c r="A29" s="16" t="s">
        <v>106</v>
      </c>
      <c r="B29" s="16" t="s">
        <v>138</v>
      </c>
      <c r="C29" s="16" t="s">
        <v>107</v>
      </c>
      <c r="D29" s="17" t="s">
        <v>139</v>
      </c>
      <c r="E29" s="20">
        <f t="shared" si="0"/>
        <v>3251059.16</v>
      </c>
      <c r="F29" s="20">
        <v>0</v>
      </c>
      <c r="G29" s="20">
        <v>3251059.16</v>
      </c>
    </row>
    <row r="30" ht="24" customHeight="true" spans="1:7">
      <c r="A30" s="16" t="s">
        <v>106</v>
      </c>
      <c r="B30" s="16" t="s">
        <v>138</v>
      </c>
      <c r="C30" s="16" t="s">
        <v>111</v>
      </c>
      <c r="D30" s="17" t="s">
        <v>140</v>
      </c>
      <c r="E30" s="20">
        <f t="shared" si="0"/>
        <v>3251059.16</v>
      </c>
      <c r="F30" s="20">
        <v>0</v>
      </c>
      <c r="G30" s="20">
        <v>3251059.16</v>
      </c>
    </row>
    <row r="31" ht="24" customHeight="true" spans="1:7">
      <c r="A31" s="16" t="s">
        <v>106</v>
      </c>
      <c r="B31" s="16" t="s">
        <v>141</v>
      </c>
      <c r="C31" s="16" t="s">
        <v>107</v>
      </c>
      <c r="D31" s="17" t="s">
        <v>142</v>
      </c>
      <c r="E31" s="20">
        <f t="shared" si="0"/>
        <v>1140000</v>
      </c>
      <c r="F31" s="20">
        <v>0</v>
      </c>
      <c r="G31" s="20">
        <v>1140000</v>
      </c>
    </row>
    <row r="32" ht="24" customHeight="true" spans="1:7">
      <c r="A32" s="16" t="s">
        <v>106</v>
      </c>
      <c r="B32" s="16" t="s">
        <v>141</v>
      </c>
      <c r="C32" s="16" t="s">
        <v>111</v>
      </c>
      <c r="D32" s="17" t="s">
        <v>143</v>
      </c>
      <c r="E32" s="20">
        <f t="shared" si="0"/>
        <v>1140000</v>
      </c>
      <c r="F32" s="20">
        <v>0</v>
      </c>
      <c r="G32" s="20">
        <v>1140000</v>
      </c>
    </row>
    <row r="33" ht="24" customHeight="true" spans="1:7">
      <c r="A33" s="16" t="s">
        <v>106</v>
      </c>
      <c r="B33" s="16" t="s">
        <v>144</v>
      </c>
      <c r="C33" s="16" t="s">
        <v>107</v>
      </c>
      <c r="D33" s="17" t="s">
        <v>145</v>
      </c>
      <c r="E33" s="20">
        <f t="shared" si="0"/>
        <v>50000</v>
      </c>
      <c r="F33" s="20">
        <v>0</v>
      </c>
      <c r="G33" s="20">
        <v>50000</v>
      </c>
    </row>
    <row r="34" ht="24" customHeight="true" spans="1:7">
      <c r="A34" s="16" t="s">
        <v>106</v>
      </c>
      <c r="B34" s="16" t="s">
        <v>144</v>
      </c>
      <c r="C34" s="16" t="s">
        <v>111</v>
      </c>
      <c r="D34" s="17" t="s">
        <v>146</v>
      </c>
      <c r="E34" s="20">
        <f t="shared" si="0"/>
        <v>50000</v>
      </c>
      <c r="F34" s="20">
        <v>0</v>
      </c>
      <c r="G34" s="20">
        <v>50000</v>
      </c>
    </row>
    <row r="35" ht="24" customHeight="true" spans="1:7">
      <c r="A35" s="16" t="s">
        <v>106</v>
      </c>
      <c r="B35" s="16" t="s">
        <v>147</v>
      </c>
      <c r="C35" s="16" t="s">
        <v>107</v>
      </c>
      <c r="D35" s="17" t="s">
        <v>148</v>
      </c>
      <c r="E35" s="20">
        <f t="shared" si="0"/>
        <v>4043360</v>
      </c>
      <c r="F35" s="20">
        <v>3685360</v>
      </c>
      <c r="G35" s="20">
        <v>358000</v>
      </c>
    </row>
    <row r="36" ht="24" customHeight="true" spans="1:7">
      <c r="A36" s="16" t="s">
        <v>106</v>
      </c>
      <c r="B36" s="16" t="s">
        <v>147</v>
      </c>
      <c r="C36" s="16" t="s">
        <v>149</v>
      </c>
      <c r="D36" s="17" t="s">
        <v>150</v>
      </c>
      <c r="E36" s="20">
        <f t="shared" si="0"/>
        <v>3723360</v>
      </c>
      <c r="F36" s="20">
        <v>3685360</v>
      </c>
      <c r="G36" s="20">
        <v>38000</v>
      </c>
    </row>
    <row r="37" ht="24" customHeight="true" spans="1:7">
      <c r="A37" s="16" t="s">
        <v>106</v>
      </c>
      <c r="B37" s="16" t="s">
        <v>147</v>
      </c>
      <c r="C37" s="16" t="s">
        <v>111</v>
      </c>
      <c r="D37" s="17" t="s">
        <v>148</v>
      </c>
      <c r="E37" s="20">
        <f t="shared" si="0"/>
        <v>320000</v>
      </c>
      <c r="F37" s="20">
        <v>0</v>
      </c>
      <c r="G37" s="20">
        <v>320000</v>
      </c>
    </row>
    <row r="38" ht="24" customHeight="true" spans="1:7">
      <c r="A38" s="16" t="s">
        <v>106</v>
      </c>
      <c r="B38" s="16" t="s">
        <v>111</v>
      </c>
      <c r="C38" s="16" t="s">
        <v>107</v>
      </c>
      <c r="D38" s="17" t="s">
        <v>151</v>
      </c>
      <c r="E38" s="20">
        <f t="shared" si="0"/>
        <v>770000</v>
      </c>
      <c r="F38" s="20">
        <v>0</v>
      </c>
      <c r="G38" s="20">
        <v>770000</v>
      </c>
    </row>
    <row r="39" ht="24" customHeight="true" spans="1:7">
      <c r="A39" s="16" t="s">
        <v>106</v>
      </c>
      <c r="B39" s="16" t="s">
        <v>111</v>
      </c>
      <c r="C39" s="16" t="s">
        <v>111</v>
      </c>
      <c r="D39" s="17" t="s">
        <v>151</v>
      </c>
      <c r="E39" s="20">
        <f t="shared" si="0"/>
        <v>770000</v>
      </c>
      <c r="F39" s="20">
        <v>0</v>
      </c>
      <c r="G39" s="20">
        <v>770000</v>
      </c>
    </row>
    <row r="40" ht="24" customHeight="true" spans="1:7">
      <c r="A40" s="16" t="s">
        <v>152</v>
      </c>
      <c r="B40" s="16" t="s">
        <v>107</v>
      </c>
      <c r="C40" s="16" t="s">
        <v>107</v>
      </c>
      <c r="D40" s="17" t="s">
        <v>153</v>
      </c>
      <c r="E40" s="20">
        <f t="shared" si="0"/>
        <v>322000</v>
      </c>
      <c r="F40" s="20">
        <v>0</v>
      </c>
      <c r="G40" s="20">
        <v>322000</v>
      </c>
    </row>
    <row r="41" ht="24" customHeight="true" spans="1:7">
      <c r="A41" s="16" t="s">
        <v>152</v>
      </c>
      <c r="B41" s="16" t="s">
        <v>154</v>
      </c>
      <c r="C41" s="16" t="s">
        <v>107</v>
      </c>
      <c r="D41" s="17" t="s">
        <v>155</v>
      </c>
      <c r="E41" s="20">
        <f t="shared" si="0"/>
        <v>322000</v>
      </c>
      <c r="F41" s="20">
        <v>0</v>
      </c>
      <c r="G41" s="20">
        <v>322000</v>
      </c>
    </row>
    <row r="42" ht="24" customHeight="true" spans="1:7">
      <c r="A42" s="16" t="s">
        <v>152</v>
      </c>
      <c r="B42" s="16" t="s">
        <v>154</v>
      </c>
      <c r="C42" s="16" t="s">
        <v>109</v>
      </c>
      <c r="D42" s="17" t="s">
        <v>156</v>
      </c>
      <c r="E42" s="20">
        <f t="shared" si="0"/>
        <v>322000</v>
      </c>
      <c r="F42" s="20">
        <v>0</v>
      </c>
      <c r="G42" s="20">
        <v>322000</v>
      </c>
    </row>
    <row r="43" ht="24" customHeight="true" spans="1:7">
      <c r="A43" s="16" t="s">
        <v>157</v>
      </c>
      <c r="B43" s="16" t="s">
        <v>107</v>
      </c>
      <c r="C43" s="16" t="s">
        <v>107</v>
      </c>
      <c r="D43" s="17" t="s">
        <v>158</v>
      </c>
      <c r="E43" s="20">
        <f t="shared" si="0"/>
        <v>4132500</v>
      </c>
      <c r="F43" s="20">
        <v>0</v>
      </c>
      <c r="G43" s="20">
        <v>4132500</v>
      </c>
    </row>
    <row r="44" ht="24" customHeight="true" spans="1:7">
      <c r="A44" s="16" t="s">
        <v>157</v>
      </c>
      <c r="B44" s="16" t="s">
        <v>159</v>
      </c>
      <c r="C44" s="16" t="s">
        <v>107</v>
      </c>
      <c r="D44" s="17" t="s">
        <v>160</v>
      </c>
      <c r="E44" s="20">
        <f t="shared" si="0"/>
        <v>20000</v>
      </c>
      <c r="F44" s="20">
        <v>0</v>
      </c>
      <c r="G44" s="20">
        <v>20000</v>
      </c>
    </row>
    <row r="45" ht="24" customHeight="true" spans="1:7">
      <c r="A45" s="16" t="s">
        <v>157</v>
      </c>
      <c r="B45" s="16" t="s">
        <v>159</v>
      </c>
      <c r="C45" s="16" t="s">
        <v>111</v>
      </c>
      <c r="D45" s="17" t="s">
        <v>161</v>
      </c>
      <c r="E45" s="20">
        <f t="shared" si="0"/>
        <v>20000</v>
      </c>
      <c r="F45" s="20">
        <v>0</v>
      </c>
      <c r="G45" s="20">
        <v>20000</v>
      </c>
    </row>
    <row r="46" ht="24" customHeight="true" spans="1:7">
      <c r="A46" s="16" t="s">
        <v>157</v>
      </c>
      <c r="B46" s="16" t="s">
        <v>111</v>
      </c>
      <c r="C46" s="16" t="s">
        <v>107</v>
      </c>
      <c r="D46" s="17" t="s">
        <v>162</v>
      </c>
      <c r="E46" s="20">
        <f t="shared" si="0"/>
        <v>4112500</v>
      </c>
      <c r="F46" s="20">
        <v>0</v>
      </c>
      <c r="G46" s="20">
        <v>4112500</v>
      </c>
    </row>
    <row r="47" ht="24" customHeight="true" spans="1:7">
      <c r="A47" s="16" t="s">
        <v>157</v>
      </c>
      <c r="B47" s="16" t="s">
        <v>111</v>
      </c>
      <c r="C47" s="16" t="s">
        <v>111</v>
      </c>
      <c r="D47" s="17" t="s">
        <v>162</v>
      </c>
      <c r="E47" s="20">
        <f t="shared" si="0"/>
        <v>4112500</v>
      </c>
      <c r="F47" s="20">
        <v>0</v>
      </c>
      <c r="G47" s="20">
        <v>4112500</v>
      </c>
    </row>
    <row r="48" ht="24" customHeight="true" spans="1:7">
      <c r="A48" s="16" t="s">
        <v>163</v>
      </c>
      <c r="B48" s="16" t="s">
        <v>107</v>
      </c>
      <c r="C48" s="16" t="s">
        <v>107</v>
      </c>
      <c r="D48" s="17" t="s">
        <v>164</v>
      </c>
      <c r="E48" s="20">
        <f t="shared" si="0"/>
        <v>3448202</v>
      </c>
      <c r="F48" s="20">
        <v>0</v>
      </c>
      <c r="G48" s="20">
        <v>3448202</v>
      </c>
    </row>
    <row r="49" ht="24" customHeight="true" spans="1:7">
      <c r="A49" s="16" t="s">
        <v>163</v>
      </c>
      <c r="B49" s="16" t="s">
        <v>109</v>
      </c>
      <c r="C49" s="16" t="s">
        <v>107</v>
      </c>
      <c r="D49" s="17" t="s">
        <v>165</v>
      </c>
      <c r="E49" s="20">
        <f t="shared" si="0"/>
        <v>1483502</v>
      </c>
      <c r="F49" s="20">
        <v>0</v>
      </c>
      <c r="G49" s="20">
        <v>1483502</v>
      </c>
    </row>
    <row r="50" ht="24" customHeight="true" spans="1:7">
      <c r="A50" s="16" t="s">
        <v>163</v>
      </c>
      <c r="B50" s="16" t="s">
        <v>109</v>
      </c>
      <c r="C50" s="16" t="s">
        <v>166</v>
      </c>
      <c r="D50" s="17" t="s">
        <v>167</v>
      </c>
      <c r="E50" s="20">
        <f t="shared" si="0"/>
        <v>502</v>
      </c>
      <c r="F50" s="20">
        <v>0</v>
      </c>
      <c r="G50" s="20">
        <v>502</v>
      </c>
    </row>
    <row r="51" ht="24" customHeight="true" spans="1:7">
      <c r="A51" s="16" t="s">
        <v>163</v>
      </c>
      <c r="B51" s="16" t="s">
        <v>109</v>
      </c>
      <c r="C51" s="16" t="s">
        <v>111</v>
      </c>
      <c r="D51" s="17" t="s">
        <v>168</v>
      </c>
      <c r="E51" s="20">
        <f t="shared" si="0"/>
        <v>1483000</v>
      </c>
      <c r="F51" s="20">
        <v>0</v>
      </c>
      <c r="G51" s="20">
        <v>1483000</v>
      </c>
    </row>
    <row r="52" ht="24" customHeight="true" spans="1:7">
      <c r="A52" s="16" t="s">
        <v>163</v>
      </c>
      <c r="B52" s="16" t="s">
        <v>111</v>
      </c>
      <c r="C52" s="16" t="s">
        <v>107</v>
      </c>
      <c r="D52" s="17" t="s">
        <v>169</v>
      </c>
      <c r="E52" s="20">
        <f t="shared" si="0"/>
        <v>1964700</v>
      </c>
      <c r="F52" s="20">
        <v>0</v>
      </c>
      <c r="G52" s="20">
        <v>1964700</v>
      </c>
    </row>
    <row r="53" ht="24" customHeight="true" spans="1:7">
      <c r="A53" s="16" t="s">
        <v>163</v>
      </c>
      <c r="B53" s="16" t="s">
        <v>111</v>
      </c>
      <c r="C53" s="16" t="s">
        <v>111</v>
      </c>
      <c r="D53" s="17" t="s">
        <v>169</v>
      </c>
      <c r="E53" s="20">
        <f t="shared" si="0"/>
        <v>1964700</v>
      </c>
      <c r="F53" s="20">
        <v>0</v>
      </c>
      <c r="G53" s="20">
        <v>1964700</v>
      </c>
    </row>
    <row r="54" ht="24" customHeight="true" spans="1:7">
      <c r="A54" s="16" t="s">
        <v>170</v>
      </c>
      <c r="B54" s="16" t="s">
        <v>107</v>
      </c>
      <c r="C54" s="16" t="s">
        <v>107</v>
      </c>
      <c r="D54" s="17" t="s">
        <v>171</v>
      </c>
      <c r="E54" s="20">
        <f t="shared" si="0"/>
        <v>154859939.34</v>
      </c>
      <c r="F54" s="20">
        <v>14139154</v>
      </c>
      <c r="G54" s="20">
        <v>140720785.34</v>
      </c>
    </row>
    <row r="55" ht="24" customHeight="true" spans="1:7">
      <c r="A55" s="16" t="s">
        <v>170</v>
      </c>
      <c r="B55" s="16" t="s">
        <v>154</v>
      </c>
      <c r="C55" s="16" t="s">
        <v>107</v>
      </c>
      <c r="D55" s="17" t="s">
        <v>172</v>
      </c>
      <c r="E55" s="20">
        <f t="shared" si="0"/>
        <v>11522274</v>
      </c>
      <c r="F55" s="20">
        <v>3739074</v>
      </c>
      <c r="G55" s="20">
        <v>7783200</v>
      </c>
    </row>
    <row r="56" ht="24" customHeight="true" spans="1:7">
      <c r="A56" s="16" t="s">
        <v>170</v>
      </c>
      <c r="B56" s="16" t="s">
        <v>154</v>
      </c>
      <c r="C56" s="16" t="s">
        <v>111</v>
      </c>
      <c r="D56" s="17" t="s">
        <v>173</v>
      </c>
      <c r="E56" s="20">
        <f t="shared" si="0"/>
        <v>11522274</v>
      </c>
      <c r="F56" s="20">
        <v>3739074</v>
      </c>
      <c r="G56" s="20">
        <v>7783200</v>
      </c>
    </row>
    <row r="57" ht="24" customHeight="true" spans="1:7">
      <c r="A57" s="16" t="s">
        <v>170</v>
      </c>
      <c r="B57" s="16" t="s">
        <v>117</v>
      </c>
      <c r="C57" s="16" t="s">
        <v>107</v>
      </c>
      <c r="D57" s="17" t="s">
        <v>174</v>
      </c>
      <c r="E57" s="20">
        <f t="shared" si="0"/>
        <v>10401680</v>
      </c>
      <c r="F57" s="20">
        <v>10400080</v>
      </c>
      <c r="G57" s="20">
        <v>1600</v>
      </c>
    </row>
    <row r="58" ht="24" customHeight="true" spans="1:7">
      <c r="A58" s="16" t="s">
        <v>170</v>
      </c>
      <c r="B58" s="16" t="s">
        <v>117</v>
      </c>
      <c r="C58" s="16" t="s">
        <v>109</v>
      </c>
      <c r="D58" s="17" t="s">
        <v>175</v>
      </c>
      <c r="E58" s="20">
        <f t="shared" si="0"/>
        <v>1003320</v>
      </c>
      <c r="F58" s="20">
        <v>1003320</v>
      </c>
      <c r="G58" s="20">
        <v>0</v>
      </c>
    </row>
    <row r="59" ht="24" customHeight="true" spans="1:7">
      <c r="A59" s="16" t="s">
        <v>170</v>
      </c>
      <c r="B59" s="16" t="s">
        <v>117</v>
      </c>
      <c r="C59" s="16" t="s">
        <v>154</v>
      </c>
      <c r="D59" s="17" t="s">
        <v>176</v>
      </c>
      <c r="E59" s="20">
        <f t="shared" si="0"/>
        <v>2259740</v>
      </c>
      <c r="F59" s="20">
        <v>2259740</v>
      </c>
      <c r="G59" s="20">
        <v>0</v>
      </c>
    </row>
    <row r="60" ht="24" customHeight="true" spans="1:7">
      <c r="A60" s="16" t="s">
        <v>170</v>
      </c>
      <c r="B60" s="16" t="s">
        <v>117</v>
      </c>
      <c r="C60" s="16" t="s">
        <v>117</v>
      </c>
      <c r="D60" s="17" t="s">
        <v>177</v>
      </c>
      <c r="E60" s="20">
        <f t="shared" si="0"/>
        <v>4706500</v>
      </c>
      <c r="F60" s="20">
        <v>4706500</v>
      </c>
      <c r="G60" s="20">
        <v>0</v>
      </c>
    </row>
    <row r="61" ht="24" customHeight="true" spans="1:7">
      <c r="A61" s="16" t="s">
        <v>170</v>
      </c>
      <c r="B61" s="16" t="s">
        <v>117</v>
      </c>
      <c r="C61" s="16" t="s">
        <v>119</v>
      </c>
      <c r="D61" s="17" t="s">
        <v>178</v>
      </c>
      <c r="E61" s="20">
        <f t="shared" si="0"/>
        <v>2400000</v>
      </c>
      <c r="F61" s="20">
        <v>2400000</v>
      </c>
      <c r="G61" s="20">
        <v>0</v>
      </c>
    </row>
    <row r="62" ht="24" customHeight="true" spans="1:7">
      <c r="A62" s="16" t="s">
        <v>170</v>
      </c>
      <c r="B62" s="16" t="s">
        <v>117</v>
      </c>
      <c r="C62" s="16" t="s">
        <v>111</v>
      </c>
      <c r="D62" s="17" t="s">
        <v>179</v>
      </c>
      <c r="E62" s="20">
        <f t="shared" si="0"/>
        <v>32120</v>
      </c>
      <c r="F62" s="20">
        <v>30520</v>
      </c>
      <c r="G62" s="20">
        <v>1600</v>
      </c>
    </row>
    <row r="63" ht="24" customHeight="true" spans="1:7">
      <c r="A63" s="16" t="s">
        <v>170</v>
      </c>
      <c r="B63" s="16" t="s">
        <v>159</v>
      </c>
      <c r="C63" s="16" t="s">
        <v>107</v>
      </c>
      <c r="D63" s="17" t="s">
        <v>180</v>
      </c>
      <c r="E63" s="20">
        <f t="shared" si="0"/>
        <v>102385713.85</v>
      </c>
      <c r="F63" s="20">
        <v>0</v>
      </c>
      <c r="G63" s="20">
        <v>102385713.85</v>
      </c>
    </row>
    <row r="64" ht="24" customHeight="true" spans="1:7">
      <c r="A64" s="16" t="s">
        <v>170</v>
      </c>
      <c r="B64" s="16" t="s">
        <v>159</v>
      </c>
      <c r="C64" s="16" t="s">
        <v>126</v>
      </c>
      <c r="D64" s="17" t="s">
        <v>181</v>
      </c>
      <c r="E64" s="20">
        <f t="shared" si="0"/>
        <v>35820.82</v>
      </c>
      <c r="F64" s="20">
        <v>0</v>
      </c>
      <c r="G64" s="20">
        <v>35820.82</v>
      </c>
    </row>
    <row r="65" ht="24" customHeight="true" spans="1:7">
      <c r="A65" s="16" t="s">
        <v>170</v>
      </c>
      <c r="B65" s="16" t="s">
        <v>159</v>
      </c>
      <c r="C65" s="16" t="s">
        <v>111</v>
      </c>
      <c r="D65" s="17" t="s">
        <v>182</v>
      </c>
      <c r="E65" s="20">
        <f t="shared" si="0"/>
        <v>102349893.03</v>
      </c>
      <c r="F65" s="20">
        <v>0</v>
      </c>
      <c r="G65" s="20">
        <v>102349893.03</v>
      </c>
    </row>
    <row r="66" ht="24" customHeight="true" spans="1:7">
      <c r="A66" s="16" t="s">
        <v>170</v>
      </c>
      <c r="B66" s="16" t="s">
        <v>124</v>
      </c>
      <c r="C66" s="16" t="s">
        <v>107</v>
      </c>
      <c r="D66" s="17" t="s">
        <v>183</v>
      </c>
      <c r="E66" s="20">
        <f t="shared" si="0"/>
        <v>1531300</v>
      </c>
      <c r="F66" s="20">
        <v>0</v>
      </c>
      <c r="G66" s="20">
        <v>1531300</v>
      </c>
    </row>
    <row r="67" ht="24" customHeight="true" spans="1:7">
      <c r="A67" s="16" t="s">
        <v>170</v>
      </c>
      <c r="B67" s="16" t="s">
        <v>124</v>
      </c>
      <c r="C67" s="16" t="s">
        <v>113</v>
      </c>
      <c r="D67" s="17" t="s">
        <v>184</v>
      </c>
      <c r="E67" s="20">
        <f t="shared" si="0"/>
        <v>29300</v>
      </c>
      <c r="F67" s="20">
        <v>0</v>
      </c>
      <c r="G67" s="20">
        <v>29300</v>
      </c>
    </row>
    <row r="68" ht="24" customHeight="true" spans="1:7">
      <c r="A68" s="16" t="s">
        <v>170</v>
      </c>
      <c r="B68" s="16" t="s">
        <v>124</v>
      </c>
      <c r="C68" s="16" t="s">
        <v>111</v>
      </c>
      <c r="D68" s="17" t="s">
        <v>185</v>
      </c>
      <c r="E68" s="20">
        <f t="shared" si="0"/>
        <v>1502000</v>
      </c>
      <c r="F68" s="20">
        <v>0</v>
      </c>
      <c r="G68" s="20">
        <v>1502000</v>
      </c>
    </row>
    <row r="69" ht="24" customHeight="true" spans="1:7">
      <c r="A69" s="16" t="s">
        <v>170</v>
      </c>
      <c r="B69" s="16" t="s">
        <v>186</v>
      </c>
      <c r="C69" s="16" t="s">
        <v>107</v>
      </c>
      <c r="D69" s="17" t="s">
        <v>187</v>
      </c>
      <c r="E69" s="20">
        <f t="shared" si="0"/>
        <v>15821459.33</v>
      </c>
      <c r="F69" s="20">
        <v>0</v>
      </c>
      <c r="G69" s="20">
        <v>15821459.33</v>
      </c>
    </row>
    <row r="70" ht="24" customHeight="true" spans="1:7">
      <c r="A70" s="16" t="s">
        <v>170</v>
      </c>
      <c r="B70" s="16" t="s">
        <v>186</v>
      </c>
      <c r="C70" s="16" t="s">
        <v>154</v>
      </c>
      <c r="D70" s="17" t="s">
        <v>188</v>
      </c>
      <c r="E70" s="20">
        <f t="shared" si="0"/>
        <v>4084000</v>
      </c>
      <c r="F70" s="20">
        <v>0</v>
      </c>
      <c r="G70" s="20">
        <v>4084000</v>
      </c>
    </row>
    <row r="71" ht="24" customHeight="true" spans="1:7">
      <c r="A71" s="16" t="s">
        <v>170</v>
      </c>
      <c r="B71" s="16" t="s">
        <v>186</v>
      </c>
      <c r="C71" s="16" t="s">
        <v>119</v>
      </c>
      <c r="D71" s="17" t="s">
        <v>189</v>
      </c>
      <c r="E71" s="20">
        <f t="shared" si="0"/>
        <v>11700906.53</v>
      </c>
      <c r="F71" s="20">
        <v>0</v>
      </c>
      <c r="G71" s="20">
        <v>11700906.53</v>
      </c>
    </row>
    <row r="72" ht="24" customHeight="true" spans="1:7">
      <c r="A72" s="16" t="s">
        <v>170</v>
      </c>
      <c r="B72" s="16" t="s">
        <v>186</v>
      </c>
      <c r="C72" s="16" t="s">
        <v>111</v>
      </c>
      <c r="D72" s="17" t="s">
        <v>190</v>
      </c>
      <c r="E72" s="20">
        <f t="shared" si="0"/>
        <v>36552.8</v>
      </c>
      <c r="F72" s="20">
        <v>0</v>
      </c>
      <c r="G72" s="20">
        <v>36552.8</v>
      </c>
    </row>
    <row r="73" ht="24" customHeight="true" spans="1:7">
      <c r="A73" s="16" t="s">
        <v>170</v>
      </c>
      <c r="B73" s="16" t="s">
        <v>129</v>
      </c>
      <c r="C73" s="16" t="s">
        <v>107</v>
      </c>
      <c r="D73" s="17" t="s">
        <v>191</v>
      </c>
      <c r="E73" s="20">
        <f t="shared" ref="E73:E136" si="1">F73+G73</f>
        <v>6518276.16</v>
      </c>
      <c r="F73" s="20">
        <v>0</v>
      </c>
      <c r="G73" s="20">
        <v>6518276.16</v>
      </c>
    </row>
    <row r="74" ht="24" customHeight="true" spans="1:7">
      <c r="A74" s="16" t="s">
        <v>170</v>
      </c>
      <c r="B74" s="16" t="s">
        <v>129</v>
      </c>
      <c r="C74" s="16" t="s">
        <v>126</v>
      </c>
      <c r="D74" s="17" t="s">
        <v>192</v>
      </c>
      <c r="E74" s="20">
        <f t="shared" si="1"/>
        <v>17110.2</v>
      </c>
      <c r="F74" s="20">
        <v>0</v>
      </c>
      <c r="G74" s="20">
        <v>17110.2</v>
      </c>
    </row>
    <row r="75" ht="24" customHeight="true" spans="1:7">
      <c r="A75" s="16" t="s">
        <v>170</v>
      </c>
      <c r="B75" s="16" t="s">
        <v>129</v>
      </c>
      <c r="C75" s="16" t="s">
        <v>117</v>
      </c>
      <c r="D75" s="17" t="s">
        <v>193</v>
      </c>
      <c r="E75" s="20">
        <f t="shared" si="1"/>
        <v>2734374.76</v>
      </c>
      <c r="F75" s="20">
        <v>0</v>
      </c>
      <c r="G75" s="20">
        <v>2734374.76</v>
      </c>
    </row>
    <row r="76" ht="24" customHeight="true" spans="1:7">
      <c r="A76" s="16" t="s">
        <v>170</v>
      </c>
      <c r="B76" s="16" t="s">
        <v>129</v>
      </c>
      <c r="C76" s="16" t="s">
        <v>111</v>
      </c>
      <c r="D76" s="17" t="s">
        <v>194</v>
      </c>
      <c r="E76" s="20">
        <f t="shared" si="1"/>
        <v>3766791.2</v>
      </c>
      <c r="F76" s="20">
        <v>0</v>
      </c>
      <c r="G76" s="20">
        <v>3766791.2</v>
      </c>
    </row>
    <row r="77" ht="24" customHeight="true" spans="1:7">
      <c r="A77" s="16" t="s">
        <v>170</v>
      </c>
      <c r="B77" s="16" t="s">
        <v>195</v>
      </c>
      <c r="C77" s="16" t="s">
        <v>107</v>
      </c>
      <c r="D77" s="17" t="s">
        <v>196</v>
      </c>
      <c r="E77" s="20">
        <f t="shared" si="1"/>
        <v>237000</v>
      </c>
      <c r="F77" s="20">
        <v>0</v>
      </c>
      <c r="G77" s="20">
        <v>237000</v>
      </c>
    </row>
    <row r="78" ht="24" customHeight="true" spans="1:7">
      <c r="A78" s="16" t="s">
        <v>170</v>
      </c>
      <c r="B78" s="16" t="s">
        <v>195</v>
      </c>
      <c r="C78" s="16" t="s">
        <v>154</v>
      </c>
      <c r="D78" s="17" t="s">
        <v>197</v>
      </c>
      <c r="E78" s="20">
        <f t="shared" si="1"/>
        <v>237000</v>
      </c>
      <c r="F78" s="20">
        <v>0</v>
      </c>
      <c r="G78" s="20">
        <v>237000</v>
      </c>
    </row>
    <row r="79" ht="24" customHeight="true" spans="1:7">
      <c r="A79" s="16" t="s">
        <v>170</v>
      </c>
      <c r="B79" s="16" t="s">
        <v>198</v>
      </c>
      <c r="C79" s="16" t="s">
        <v>107</v>
      </c>
      <c r="D79" s="17" t="s">
        <v>199</v>
      </c>
      <c r="E79" s="20">
        <f t="shared" si="1"/>
        <v>1650136</v>
      </c>
      <c r="F79" s="20">
        <v>0</v>
      </c>
      <c r="G79" s="20">
        <v>1650136</v>
      </c>
    </row>
    <row r="80" ht="24" customHeight="true" spans="1:7">
      <c r="A80" s="16" t="s">
        <v>170</v>
      </c>
      <c r="B80" s="16" t="s">
        <v>198</v>
      </c>
      <c r="C80" s="16" t="s">
        <v>109</v>
      </c>
      <c r="D80" s="17" t="s">
        <v>200</v>
      </c>
      <c r="E80" s="20">
        <f t="shared" si="1"/>
        <v>695928</v>
      </c>
      <c r="F80" s="20">
        <v>0</v>
      </c>
      <c r="G80" s="20">
        <v>695928</v>
      </c>
    </row>
    <row r="81" ht="24" customHeight="true" spans="1:7">
      <c r="A81" s="16" t="s">
        <v>170</v>
      </c>
      <c r="B81" s="16" t="s">
        <v>198</v>
      </c>
      <c r="C81" s="16" t="s">
        <v>154</v>
      </c>
      <c r="D81" s="17" t="s">
        <v>201</v>
      </c>
      <c r="E81" s="20">
        <f t="shared" si="1"/>
        <v>954208</v>
      </c>
      <c r="F81" s="20">
        <v>0</v>
      </c>
      <c r="G81" s="20">
        <v>954208</v>
      </c>
    </row>
    <row r="82" ht="24" customHeight="true" spans="1:7">
      <c r="A82" s="16" t="s">
        <v>170</v>
      </c>
      <c r="B82" s="16" t="s">
        <v>202</v>
      </c>
      <c r="C82" s="16" t="s">
        <v>107</v>
      </c>
      <c r="D82" s="17" t="s">
        <v>203</v>
      </c>
      <c r="E82" s="20">
        <f t="shared" si="1"/>
        <v>105000</v>
      </c>
      <c r="F82" s="20">
        <v>0</v>
      </c>
      <c r="G82" s="20">
        <v>105000</v>
      </c>
    </row>
    <row r="83" ht="24" customHeight="true" spans="1:7">
      <c r="A83" s="16" t="s">
        <v>170</v>
      </c>
      <c r="B83" s="16" t="s">
        <v>202</v>
      </c>
      <c r="C83" s="16" t="s">
        <v>111</v>
      </c>
      <c r="D83" s="17" t="s">
        <v>204</v>
      </c>
      <c r="E83" s="20">
        <f t="shared" si="1"/>
        <v>105000</v>
      </c>
      <c r="F83" s="20">
        <v>0</v>
      </c>
      <c r="G83" s="20">
        <v>105000</v>
      </c>
    </row>
    <row r="84" ht="24" customHeight="true" spans="1:7">
      <c r="A84" s="16" t="s">
        <v>170</v>
      </c>
      <c r="B84" s="16" t="s">
        <v>111</v>
      </c>
      <c r="C84" s="16" t="s">
        <v>107</v>
      </c>
      <c r="D84" s="17" t="s">
        <v>205</v>
      </c>
      <c r="E84" s="20">
        <f t="shared" si="1"/>
        <v>4687100</v>
      </c>
      <c r="F84" s="20">
        <v>0</v>
      </c>
      <c r="G84" s="20">
        <v>4687100</v>
      </c>
    </row>
    <row r="85" ht="24" customHeight="true" spans="1:7">
      <c r="A85" s="16" t="s">
        <v>170</v>
      </c>
      <c r="B85" s="16" t="s">
        <v>111</v>
      </c>
      <c r="C85" s="16" t="s">
        <v>111</v>
      </c>
      <c r="D85" s="17" t="s">
        <v>205</v>
      </c>
      <c r="E85" s="20">
        <f t="shared" si="1"/>
        <v>4687100</v>
      </c>
      <c r="F85" s="20">
        <v>0</v>
      </c>
      <c r="G85" s="20">
        <v>4687100</v>
      </c>
    </row>
    <row r="86" ht="24" customHeight="true" spans="1:7">
      <c r="A86" s="16" t="s">
        <v>206</v>
      </c>
      <c r="B86" s="16" t="s">
        <v>107</v>
      </c>
      <c r="C86" s="16" t="s">
        <v>107</v>
      </c>
      <c r="D86" s="17" t="s">
        <v>207</v>
      </c>
      <c r="E86" s="20">
        <f t="shared" si="1"/>
        <v>10645923.05</v>
      </c>
      <c r="F86" s="20">
        <v>2672600</v>
      </c>
      <c r="G86" s="20">
        <v>7973323.05</v>
      </c>
    </row>
    <row r="87" ht="24" customHeight="true" spans="1:7">
      <c r="A87" s="16" t="s">
        <v>206</v>
      </c>
      <c r="B87" s="16" t="s">
        <v>126</v>
      </c>
      <c r="C87" s="16" t="s">
        <v>107</v>
      </c>
      <c r="D87" s="17" t="s">
        <v>208</v>
      </c>
      <c r="E87" s="20">
        <f t="shared" si="1"/>
        <v>2225000</v>
      </c>
      <c r="F87" s="20">
        <v>0</v>
      </c>
      <c r="G87" s="20">
        <v>2225000</v>
      </c>
    </row>
    <row r="88" ht="24" customHeight="true" spans="1:7">
      <c r="A88" s="16" t="s">
        <v>206</v>
      </c>
      <c r="B88" s="16" t="s">
        <v>126</v>
      </c>
      <c r="C88" s="16" t="s">
        <v>111</v>
      </c>
      <c r="D88" s="17" t="s">
        <v>209</v>
      </c>
      <c r="E88" s="20">
        <f t="shared" si="1"/>
        <v>2225000</v>
      </c>
      <c r="F88" s="20">
        <v>0</v>
      </c>
      <c r="G88" s="20">
        <v>2225000</v>
      </c>
    </row>
    <row r="89" ht="24" customHeight="true" spans="1:7">
      <c r="A89" s="16" t="s">
        <v>206</v>
      </c>
      <c r="B89" s="16" t="s">
        <v>159</v>
      </c>
      <c r="C89" s="16" t="s">
        <v>107</v>
      </c>
      <c r="D89" s="17" t="s">
        <v>210</v>
      </c>
      <c r="E89" s="20">
        <f t="shared" si="1"/>
        <v>238000</v>
      </c>
      <c r="F89" s="20">
        <v>0</v>
      </c>
      <c r="G89" s="20">
        <v>238000</v>
      </c>
    </row>
    <row r="90" ht="24" customHeight="true" spans="1:7">
      <c r="A90" s="16" t="s">
        <v>206</v>
      </c>
      <c r="B90" s="16" t="s">
        <v>159</v>
      </c>
      <c r="C90" s="16" t="s">
        <v>111</v>
      </c>
      <c r="D90" s="17" t="s">
        <v>211</v>
      </c>
      <c r="E90" s="20">
        <f t="shared" si="1"/>
        <v>238000</v>
      </c>
      <c r="F90" s="20">
        <v>0</v>
      </c>
      <c r="G90" s="20">
        <v>238000</v>
      </c>
    </row>
    <row r="91" ht="24" customHeight="true" spans="1:7">
      <c r="A91" s="16" t="s">
        <v>206</v>
      </c>
      <c r="B91" s="16" t="s">
        <v>129</v>
      </c>
      <c r="C91" s="16" t="s">
        <v>107</v>
      </c>
      <c r="D91" s="17" t="s">
        <v>212</v>
      </c>
      <c r="E91" s="20">
        <f t="shared" si="1"/>
        <v>2672600</v>
      </c>
      <c r="F91" s="20">
        <v>2672600</v>
      </c>
      <c r="G91" s="20">
        <v>0</v>
      </c>
    </row>
    <row r="92" ht="24" customHeight="true" spans="1:7">
      <c r="A92" s="16" t="s">
        <v>206</v>
      </c>
      <c r="B92" s="16" t="s">
        <v>129</v>
      </c>
      <c r="C92" s="16" t="s">
        <v>109</v>
      </c>
      <c r="D92" s="17" t="s">
        <v>213</v>
      </c>
      <c r="E92" s="20">
        <f t="shared" si="1"/>
        <v>695000</v>
      </c>
      <c r="F92" s="20">
        <v>695000</v>
      </c>
      <c r="G92" s="20">
        <v>0</v>
      </c>
    </row>
    <row r="93" ht="24" customHeight="true" spans="1:7">
      <c r="A93" s="16" t="s">
        <v>206</v>
      </c>
      <c r="B93" s="16" t="s">
        <v>129</v>
      </c>
      <c r="C93" s="16" t="s">
        <v>154</v>
      </c>
      <c r="D93" s="17" t="s">
        <v>214</v>
      </c>
      <c r="E93" s="20">
        <f t="shared" si="1"/>
        <v>1977600</v>
      </c>
      <c r="F93" s="20">
        <v>1977600</v>
      </c>
      <c r="G93" s="20">
        <v>0</v>
      </c>
    </row>
    <row r="94" ht="24" customHeight="true" spans="1:7">
      <c r="A94" s="16" t="s">
        <v>206</v>
      </c>
      <c r="B94" s="16" t="s">
        <v>132</v>
      </c>
      <c r="C94" s="16" t="s">
        <v>107</v>
      </c>
      <c r="D94" s="17" t="s">
        <v>215</v>
      </c>
      <c r="E94" s="20">
        <f t="shared" si="1"/>
        <v>5510323.05</v>
      </c>
      <c r="F94" s="20">
        <v>0</v>
      </c>
      <c r="G94" s="20">
        <v>5510323.05</v>
      </c>
    </row>
    <row r="95" ht="24" customHeight="true" spans="1:7">
      <c r="A95" s="16" t="s">
        <v>206</v>
      </c>
      <c r="B95" s="16" t="s">
        <v>132</v>
      </c>
      <c r="C95" s="16" t="s">
        <v>109</v>
      </c>
      <c r="D95" s="17" t="s">
        <v>216</v>
      </c>
      <c r="E95" s="20">
        <f t="shared" si="1"/>
        <v>5510323.05</v>
      </c>
      <c r="F95" s="20">
        <v>0</v>
      </c>
      <c r="G95" s="20">
        <v>5510323.05</v>
      </c>
    </row>
    <row r="96" ht="24" customHeight="true" spans="1:7">
      <c r="A96" s="16" t="s">
        <v>217</v>
      </c>
      <c r="B96" s="16" t="s">
        <v>107</v>
      </c>
      <c r="C96" s="16" t="s">
        <v>107</v>
      </c>
      <c r="D96" s="17" t="s">
        <v>218</v>
      </c>
      <c r="E96" s="20">
        <f t="shared" si="1"/>
        <v>23683447.93</v>
      </c>
      <c r="F96" s="20">
        <v>2198190</v>
      </c>
      <c r="G96" s="20">
        <v>21485257.93</v>
      </c>
    </row>
    <row r="97" ht="24" customHeight="true" spans="1:7">
      <c r="A97" s="16" t="s">
        <v>217</v>
      </c>
      <c r="B97" s="16" t="s">
        <v>109</v>
      </c>
      <c r="C97" s="16" t="s">
        <v>107</v>
      </c>
      <c r="D97" s="17" t="s">
        <v>219</v>
      </c>
      <c r="E97" s="20">
        <f t="shared" si="1"/>
        <v>4026790</v>
      </c>
      <c r="F97" s="20">
        <v>2198190</v>
      </c>
      <c r="G97" s="20">
        <v>1828600</v>
      </c>
    </row>
    <row r="98" ht="24" customHeight="true" spans="1:7">
      <c r="A98" s="16" t="s">
        <v>217</v>
      </c>
      <c r="B98" s="16" t="s">
        <v>109</v>
      </c>
      <c r="C98" s="16" t="s">
        <v>111</v>
      </c>
      <c r="D98" s="17" t="s">
        <v>220</v>
      </c>
      <c r="E98" s="20">
        <f t="shared" si="1"/>
        <v>4026790</v>
      </c>
      <c r="F98" s="20">
        <v>2198190</v>
      </c>
      <c r="G98" s="20">
        <v>1828600</v>
      </c>
    </row>
    <row r="99" ht="24" customHeight="true" spans="1:7">
      <c r="A99" s="16" t="s">
        <v>217</v>
      </c>
      <c r="B99" s="16" t="s">
        <v>126</v>
      </c>
      <c r="C99" s="16" t="s">
        <v>107</v>
      </c>
      <c r="D99" s="17" t="s">
        <v>221</v>
      </c>
      <c r="E99" s="20">
        <f t="shared" si="1"/>
        <v>950000</v>
      </c>
      <c r="F99" s="20">
        <v>0</v>
      </c>
      <c r="G99" s="20">
        <v>950000</v>
      </c>
    </row>
    <row r="100" ht="24" customHeight="true" spans="1:7">
      <c r="A100" s="16" t="s">
        <v>217</v>
      </c>
      <c r="B100" s="16" t="s">
        <v>126</v>
      </c>
      <c r="C100" s="16" t="s">
        <v>109</v>
      </c>
      <c r="D100" s="17" t="s">
        <v>222</v>
      </c>
      <c r="E100" s="20">
        <f t="shared" si="1"/>
        <v>950000</v>
      </c>
      <c r="F100" s="20">
        <v>0</v>
      </c>
      <c r="G100" s="20">
        <v>950000</v>
      </c>
    </row>
    <row r="101" ht="24" customHeight="true" spans="1:7">
      <c r="A101" s="16" t="s">
        <v>217</v>
      </c>
      <c r="B101" s="16" t="s">
        <v>129</v>
      </c>
      <c r="C101" s="16" t="s">
        <v>107</v>
      </c>
      <c r="D101" s="17" t="s">
        <v>223</v>
      </c>
      <c r="E101" s="20">
        <f t="shared" si="1"/>
        <v>18706657.93</v>
      </c>
      <c r="F101" s="20">
        <v>0</v>
      </c>
      <c r="G101" s="20">
        <v>18706657.93</v>
      </c>
    </row>
    <row r="102" ht="24" customHeight="true" spans="1:7">
      <c r="A102" s="16" t="s">
        <v>217</v>
      </c>
      <c r="B102" s="16" t="s">
        <v>129</v>
      </c>
      <c r="C102" s="16" t="s">
        <v>113</v>
      </c>
      <c r="D102" s="17" t="s">
        <v>224</v>
      </c>
      <c r="E102" s="20">
        <f t="shared" si="1"/>
        <v>896824.98</v>
      </c>
      <c r="F102" s="20">
        <v>0</v>
      </c>
      <c r="G102" s="20">
        <v>896824.98</v>
      </c>
    </row>
    <row r="103" ht="24" customHeight="true" spans="1:7">
      <c r="A103" s="16" t="s">
        <v>217</v>
      </c>
      <c r="B103" s="16" t="s">
        <v>129</v>
      </c>
      <c r="C103" s="16" t="s">
        <v>111</v>
      </c>
      <c r="D103" s="17" t="s">
        <v>225</v>
      </c>
      <c r="E103" s="20">
        <f t="shared" si="1"/>
        <v>17809832.95</v>
      </c>
      <c r="F103" s="20">
        <v>0</v>
      </c>
      <c r="G103" s="20">
        <v>17809832.95</v>
      </c>
    </row>
    <row r="104" ht="24" customHeight="true" spans="1:7">
      <c r="A104" s="16" t="s">
        <v>226</v>
      </c>
      <c r="B104" s="16" t="s">
        <v>107</v>
      </c>
      <c r="C104" s="16" t="s">
        <v>107</v>
      </c>
      <c r="D104" s="17" t="s">
        <v>227</v>
      </c>
      <c r="E104" s="20">
        <f t="shared" si="1"/>
        <v>66864032</v>
      </c>
      <c r="F104" s="20">
        <v>6213124</v>
      </c>
      <c r="G104" s="20">
        <v>60650908</v>
      </c>
    </row>
    <row r="105" ht="24" customHeight="true" spans="1:7">
      <c r="A105" s="16" t="s">
        <v>226</v>
      </c>
      <c r="B105" s="16" t="s">
        <v>109</v>
      </c>
      <c r="C105" s="16" t="s">
        <v>107</v>
      </c>
      <c r="D105" s="17" t="s">
        <v>228</v>
      </c>
      <c r="E105" s="20">
        <f t="shared" si="1"/>
        <v>13358424</v>
      </c>
      <c r="F105" s="20">
        <v>6213124</v>
      </c>
      <c r="G105" s="20">
        <v>7145300</v>
      </c>
    </row>
    <row r="106" ht="24" customHeight="true" spans="1:7">
      <c r="A106" s="16" t="s">
        <v>226</v>
      </c>
      <c r="B106" s="16" t="s">
        <v>109</v>
      </c>
      <c r="C106" s="16" t="s">
        <v>109</v>
      </c>
      <c r="D106" s="17" t="s">
        <v>115</v>
      </c>
      <c r="E106" s="20">
        <f t="shared" si="1"/>
        <v>1878340</v>
      </c>
      <c r="F106" s="20">
        <v>1863340</v>
      </c>
      <c r="G106" s="20">
        <v>15000</v>
      </c>
    </row>
    <row r="107" ht="24" customHeight="true" spans="1:7">
      <c r="A107" s="16" t="s">
        <v>226</v>
      </c>
      <c r="B107" s="16" t="s">
        <v>109</v>
      </c>
      <c r="C107" s="16" t="s">
        <v>126</v>
      </c>
      <c r="D107" s="17" t="s">
        <v>229</v>
      </c>
      <c r="E107" s="20">
        <f t="shared" si="1"/>
        <v>4191600</v>
      </c>
      <c r="F107" s="20">
        <v>0</v>
      </c>
      <c r="G107" s="20">
        <v>4191600</v>
      </c>
    </row>
    <row r="108" ht="24" customHeight="true" spans="1:7">
      <c r="A108" s="16" t="s">
        <v>226</v>
      </c>
      <c r="B108" s="16" t="s">
        <v>109</v>
      </c>
      <c r="C108" s="16" t="s">
        <v>111</v>
      </c>
      <c r="D108" s="17" t="s">
        <v>230</v>
      </c>
      <c r="E108" s="20">
        <f t="shared" si="1"/>
        <v>7288484</v>
      </c>
      <c r="F108" s="20">
        <v>4349784</v>
      </c>
      <c r="G108" s="20">
        <v>2938700</v>
      </c>
    </row>
    <row r="109" ht="24" customHeight="true" spans="1:7">
      <c r="A109" s="16" t="s">
        <v>226</v>
      </c>
      <c r="B109" s="16" t="s">
        <v>154</v>
      </c>
      <c r="C109" s="16" t="s">
        <v>107</v>
      </c>
      <c r="D109" s="17" t="s">
        <v>231</v>
      </c>
      <c r="E109" s="20">
        <f t="shared" si="1"/>
        <v>260000</v>
      </c>
      <c r="F109" s="20">
        <v>0</v>
      </c>
      <c r="G109" s="20">
        <v>260000</v>
      </c>
    </row>
    <row r="110" ht="24" customHeight="true" spans="1:7">
      <c r="A110" s="16" t="s">
        <v>226</v>
      </c>
      <c r="B110" s="16" t="s">
        <v>154</v>
      </c>
      <c r="C110" s="16" t="s">
        <v>109</v>
      </c>
      <c r="D110" s="17" t="s">
        <v>231</v>
      </c>
      <c r="E110" s="20">
        <f t="shared" si="1"/>
        <v>260000</v>
      </c>
      <c r="F110" s="20">
        <v>0</v>
      </c>
      <c r="G110" s="20">
        <v>260000</v>
      </c>
    </row>
    <row r="111" ht="24" customHeight="true" spans="1:7">
      <c r="A111" s="16" t="s">
        <v>226</v>
      </c>
      <c r="B111" s="16" t="s">
        <v>113</v>
      </c>
      <c r="C111" s="16" t="s">
        <v>107</v>
      </c>
      <c r="D111" s="17" t="s">
        <v>232</v>
      </c>
      <c r="E111" s="20">
        <f t="shared" si="1"/>
        <v>18088356</v>
      </c>
      <c r="F111" s="20">
        <v>0</v>
      </c>
      <c r="G111" s="20">
        <v>18088356</v>
      </c>
    </row>
    <row r="112" ht="24" customHeight="true" spans="1:7">
      <c r="A112" s="16" t="s">
        <v>226</v>
      </c>
      <c r="B112" s="16" t="s">
        <v>113</v>
      </c>
      <c r="C112" s="16" t="s">
        <v>111</v>
      </c>
      <c r="D112" s="17" t="s">
        <v>233</v>
      </c>
      <c r="E112" s="20">
        <f t="shared" si="1"/>
        <v>18088356</v>
      </c>
      <c r="F112" s="20">
        <v>0</v>
      </c>
      <c r="G112" s="20">
        <v>18088356</v>
      </c>
    </row>
    <row r="113" ht="24" customHeight="true" spans="1:7">
      <c r="A113" s="16" t="s">
        <v>226</v>
      </c>
      <c r="B113" s="16" t="s">
        <v>117</v>
      </c>
      <c r="C113" s="16" t="s">
        <v>107</v>
      </c>
      <c r="D113" s="17" t="s">
        <v>234</v>
      </c>
      <c r="E113" s="20">
        <f t="shared" si="1"/>
        <v>5460600</v>
      </c>
      <c r="F113" s="20">
        <v>0</v>
      </c>
      <c r="G113" s="20">
        <v>5460600</v>
      </c>
    </row>
    <row r="114" ht="24" customHeight="true" spans="1:7">
      <c r="A114" s="16" t="s">
        <v>226</v>
      </c>
      <c r="B114" s="16" t="s">
        <v>117</v>
      </c>
      <c r="C114" s="16" t="s">
        <v>109</v>
      </c>
      <c r="D114" s="17" t="s">
        <v>234</v>
      </c>
      <c r="E114" s="20">
        <f t="shared" si="1"/>
        <v>5460600</v>
      </c>
      <c r="F114" s="20">
        <v>0</v>
      </c>
      <c r="G114" s="20">
        <v>5460600</v>
      </c>
    </row>
    <row r="115" ht="24" customHeight="true" spans="1:7">
      <c r="A115" s="16" t="s">
        <v>226</v>
      </c>
      <c r="B115" s="16" t="s">
        <v>124</v>
      </c>
      <c r="C115" s="16" t="s">
        <v>107</v>
      </c>
      <c r="D115" s="17" t="s">
        <v>235</v>
      </c>
      <c r="E115" s="20">
        <f t="shared" si="1"/>
        <v>21302052</v>
      </c>
      <c r="F115" s="20">
        <v>0</v>
      </c>
      <c r="G115" s="20">
        <v>21302052</v>
      </c>
    </row>
    <row r="116" ht="24" customHeight="true" spans="1:7">
      <c r="A116" s="16" t="s">
        <v>226</v>
      </c>
      <c r="B116" s="16" t="s">
        <v>124</v>
      </c>
      <c r="C116" s="16" t="s">
        <v>126</v>
      </c>
      <c r="D116" s="17" t="s">
        <v>236</v>
      </c>
      <c r="E116" s="20">
        <f t="shared" si="1"/>
        <v>18575314</v>
      </c>
      <c r="F116" s="20">
        <v>0</v>
      </c>
      <c r="G116" s="20">
        <v>18575314</v>
      </c>
    </row>
    <row r="117" ht="24" customHeight="true" spans="1:7">
      <c r="A117" s="16" t="s">
        <v>226</v>
      </c>
      <c r="B117" s="16" t="s">
        <v>124</v>
      </c>
      <c r="C117" s="16" t="s">
        <v>237</v>
      </c>
      <c r="D117" s="17" t="s">
        <v>238</v>
      </c>
      <c r="E117" s="20">
        <f t="shared" si="1"/>
        <v>2726738</v>
      </c>
      <c r="F117" s="20">
        <v>0</v>
      </c>
      <c r="G117" s="20">
        <v>2726738</v>
      </c>
    </row>
    <row r="118" ht="24" customHeight="true" spans="1:7">
      <c r="A118" s="16" t="s">
        <v>226</v>
      </c>
      <c r="B118" s="16" t="s">
        <v>111</v>
      </c>
      <c r="C118" s="16" t="s">
        <v>107</v>
      </c>
      <c r="D118" s="17" t="s">
        <v>239</v>
      </c>
      <c r="E118" s="20">
        <f t="shared" si="1"/>
        <v>8394600</v>
      </c>
      <c r="F118" s="20">
        <v>0</v>
      </c>
      <c r="G118" s="20">
        <v>8394600</v>
      </c>
    </row>
    <row r="119" ht="24" customHeight="true" spans="1:7">
      <c r="A119" s="16" t="s">
        <v>226</v>
      </c>
      <c r="B119" s="16" t="s">
        <v>111</v>
      </c>
      <c r="C119" s="16" t="s">
        <v>111</v>
      </c>
      <c r="D119" s="17" t="s">
        <v>239</v>
      </c>
      <c r="E119" s="20">
        <f t="shared" si="1"/>
        <v>8394600</v>
      </c>
      <c r="F119" s="20">
        <v>0</v>
      </c>
      <c r="G119" s="20">
        <v>8394600</v>
      </c>
    </row>
    <row r="120" ht="24" customHeight="true" spans="1:7">
      <c r="A120" s="16" t="s">
        <v>240</v>
      </c>
      <c r="B120" s="16" t="s">
        <v>107</v>
      </c>
      <c r="C120" s="16" t="s">
        <v>107</v>
      </c>
      <c r="D120" s="17" t="s">
        <v>241</v>
      </c>
      <c r="E120" s="20">
        <f t="shared" si="1"/>
        <v>132817406.57</v>
      </c>
      <c r="F120" s="20">
        <v>5873460</v>
      </c>
      <c r="G120" s="20">
        <v>126943946.57</v>
      </c>
    </row>
    <row r="121" ht="24" customHeight="true" spans="1:7">
      <c r="A121" s="16" t="s">
        <v>240</v>
      </c>
      <c r="B121" s="16" t="s">
        <v>109</v>
      </c>
      <c r="C121" s="16" t="s">
        <v>107</v>
      </c>
      <c r="D121" s="17" t="s">
        <v>242</v>
      </c>
      <c r="E121" s="20">
        <f t="shared" si="1"/>
        <v>16023571.37</v>
      </c>
      <c r="F121" s="20">
        <v>4063760</v>
      </c>
      <c r="G121" s="20">
        <v>11959811.37</v>
      </c>
    </row>
    <row r="122" ht="24" customHeight="true" spans="1:7">
      <c r="A122" s="16" t="s">
        <v>240</v>
      </c>
      <c r="B122" s="16" t="s">
        <v>109</v>
      </c>
      <c r="C122" s="16" t="s">
        <v>126</v>
      </c>
      <c r="D122" s="17" t="s">
        <v>150</v>
      </c>
      <c r="E122" s="20">
        <f t="shared" si="1"/>
        <v>4104760</v>
      </c>
      <c r="F122" s="20">
        <v>4063760</v>
      </c>
      <c r="G122" s="20">
        <v>41000</v>
      </c>
    </row>
    <row r="123" ht="24" customHeight="true" spans="1:7">
      <c r="A123" s="16" t="s">
        <v>240</v>
      </c>
      <c r="B123" s="16" t="s">
        <v>109</v>
      </c>
      <c r="C123" s="16" t="s">
        <v>124</v>
      </c>
      <c r="D123" s="17" t="s">
        <v>243</v>
      </c>
      <c r="E123" s="20">
        <f t="shared" si="1"/>
        <v>59000</v>
      </c>
      <c r="F123" s="20">
        <v>0</v>
      </c>
      <c r="G123" s="20">
        <v>59000</v>
      </c>
    </row>
    <row r="124" ht="24" customHeight="true" spans="1:7">
      <c r="A124" s="16" t="s">
        <v>240</v>
      </c>
      <c r="B124" s="16" t="s">
        <v>109</v>
      </c>
      <c r="C124" s="16" t="s">
        <v>166</v>
      </c>
      <c r="D124" s="17" t="s">
        <v>244</v>
      </c>
      <c r="E124" s="20">
        <f t="shared" si="1"/>
        <v>117800</v>
      </c>
      <c r="F124" s="20">
        <v>0</v>
      </c>
      <c r="G124" s="20">
        <v>117800</v>
      </c>
    </row>
    <row r="125" ht="24" customHeight="true" spans="1:7">
      <c r="A125" s="16" t="s">
        <v>240</v>
      </c>
      <c r="B125" s="16" t="s">
        <v>109</v>
      </c>
      <c r="C125" s="16" t="s">
        <v>245</v>
      </c>
      <c r="D125" s="17" t="s">
        <v>246</v>
      </c>
      <c r="E125" s="20">
        <f t="shared" si="1"/>
        <v>141077.28</v>
      </c>
      <c r="F125" s="20">
        <v>0</v>
      </c>
      <c r="G125" s="20">
        <v>141077.28</v>
      </c>
    </row>
    <row r="126" ht="24" customHeight="true" spans="1:7">
      <c r="A126" s="16" t="s">
        <v>240</v>
      </c>
      <c r="B126" s="16" t="s">
        <v>109</v>
      </c>
      <c r="C126" s="16" t="s">
        <v>247</v>
      </c>
      <c r="D126" s="17" t="s">
        <v>248</v>
      </c>
      <c r="E126" s="20">
        <f t="shared" si="1"/>
        <v>1824984.09</v>
      </c>
      <c r="F126" s="20">
        <v>0</v>
      </c>
      <c r="G126" s="20">
        <v>1824984.09</v>
      </c>
    </row>
    <row r="127" ht="24" customHeight="true" spans="1:7">
      <c r="A127" s="16" t="s">
        <v>240</v>
      </c>
      <c r="B127" s="16" t="s">
        <v>109</v>
      </c>
      <c r="C127" s="16" t="s">
        <v>249</v>
      </c>
      <c r="D127" s="17" t="s">
        <v>250</v>
      </c>
      <c r="E127" s="20">
        <f t="shared" si="1"/>
        <v>9850</v>
      </c>
      <c r="F127" s="20">
        <v>0</v>
      </c>
      <c r="G127" s="20">
        <v>9850</v>
      </c>
    </row>
    <row r="128" ht="24" customHeight="true" spans="1:7">
      <c r="A128" s="16" t="s">
        <v>240</v>
      </c>
      <c r="B128" s="16" t="s">
        <v>109</v>
      </c>
      <c r="C128" s="16" t="s">
        <v>251</v>
      </c>
      <c r="D128" s="17" t="s">
        <v>252</v>
      </c>
      <c r="E128" s="20">
        <f t="shared" si="1"/>
        <v>141100</v>
      </c>
      <c r="F128" s="20">
        <v>0</v>
      </c>
      <c r="G128" s="20">
        <v>141100</v>
      </c>
    </row>
    <row r="129" ht="24" customHeight="true" spans="1:7">
      <c r="A129" s="16" t="s">
        <v>240</v>
      </c>
      <c r="B129" s="16" t="s">
        <v>109</v>
      </c>
      <c r="C129" s="16" t="s">
        <v>253</v>
      </c>
      <c r="D129" s="17" t="s">
        <v>254</v>
      </c>
      <c r="E129" s="20">
        <f t="shared" si="1"/>
        <v>427700</v>
      </c>
      <c r="F129" s="20">
        <v>0</v>
      </c>
      <c r="G129" s="20">
        <v>427700</v>
      </c>
    </row>
    <row r="130" ht="24" customHeight="true" spans="1:7">
      <c r="A130" s="16" t="s">
        <v>240</v>
      </c>
      <c r="B130" s="16" t="s">
        <v>109</v>
      </c>
      <c r="C130" s="16" t="s">
        <v>111</v>
      </c>
      <c r="D130" s="17" t="s">
        <v>255</v>
      </c>
      <c r="E130" s="20">
        <f t="shared" si="1"/>
        <v>9197300</v>
      </c>
      <c r="F130" s="20">
        <v>0</v>
      </c>
      <c r="G130" s="20">
        <v>9197300</v>
      </c>
    </row>
    <row r="131" ht="24" customHeight="true" spans="1:7">
      <c r="A131" s="16" t="s">
        <v>240</v>
      </c>
      <c r="B131" s="16" t="s">
        <v>154</v>
      </c>
      <c r="C131" s="16" t="s">
        <v>107</v>
      </c>
      <c r="D131" s="17" t="s">
        <v>256</v>
      </c>
      <c r="E131" s="20">
        <f t="shared" si="1"/>
        <v>37480746</v>
      </c>
      <c r="F131" s="20">
        <v>0</v>
      </c>
      <c r="G131" s="20">
        <v>37480746</v>
      </c>
    </row>
    <row r="132" ht="24" customHeight="true" spans="1:7">
      <c r="A132" s="16" t="s">
        <v>240</v>
      </c>
      <c r="B132" s="16" t="s">
        <v>154</v>
      </c>
      <c r="C132" s="16" t="s">
        <v>117</v>
      </c>
      <c r="D132" s="17" t="s">
        <v>257</v>
      </c>
      <c r="E132" s="20">
        <f t="shared" si="1"/>
        <v>4236700</v>
      </c>
      <c r="F132" s="20">
        <v>0</v>
      </c>
      <c r="G132" s="20">
        <v>4236700</v>
      </c>
    </row>
    <row r="133" ht="24" customHeight="true" spans="1:7">
      <c r="A133" s="16" t="s">
        <v>240</v>
      </c>
      <c r="B133" s="16" t="s">
        <v>154</v>
      </c>
      <c r="C133" s="16" t="s">
        <v>159</v>
      </c>
      <c r="D133" s="17" t="s">
        <v>258</v>
      </c>
      <c r="E133" s="20">
        <f t="shared" si="1"/>
        <v>9483846</v>
      </c>
      <c r="F133" s="20">
        <v>0</v>
      </c>
      <c r="G133" s="20">
        <v>9483846</v>
      </c>
    </row>
    <row r="134" ht="24" customHeight="true" spans="1:7">
      <c r="A134" s="16" t="s">
        <v>240</v>
      </c>
      <c r="B134" s="16" t="s">
        <v>154</v>
      </c>
      <c r="C134" s="16" t="s">
        <v>166</v>
      </c>
      <c r="D134" s="17" t="s">
        <v>259</v>
      </c>
      <c r="E134" s="20">
        <f t="shared" si="1"/>
        <v>22860200</v>
      </c>
      <c r="F134" s="20">
        <v>0</v>
      </c>
      <c r="G134" s="20">
        <v>22860200</v>
      </c>
    </row>
    <row r="135" ht="24" customHeight="true" spans="1:7">
      <c r="A135" s="16" t="s">
        <v>240</v>
      </c>
      <c r="B135" s="16" t="s">
        <v>154</v>
      </c>
      <c r="C135" s="16" t="s">
        <v>260</v>
      </c>
      <c r="D135" s="17" t="s">
        <v>261</v>
      </c>
      <c r="E135" s="20">
        <f t="shared" si="1"/>
        <v>900000</v>
      </c>
      <c r="F135" s="20">
        <v>0</v>
      </c>
      <c r="G135" s="20">
        <v>900000</v>
      </c>
    </row>
    <row r="136" ht="24" customHeight="true" spans="1:7">
      <c r="A136" s="16" t="s">
        <v>240</v>
      </c>
      <c r="B136" s="16" t="s">
        <v>113</v>
      </c>
      <c r="C136" s="16" t="s">
        <v>107</v>
      </c>
      <c r="D136" s="17" t="s">
        <v>262</v>
      </c>
      <c r="E136" s="20">
        <f t="shared" si="1"/>
        <v>65188517</v>
      </c>
      <c r="F136" s="20">
        <v>1809700</v>
      </c>
      <c r="G136" s="20">
        <v>63378817</v>
      </c>
    </row>
    <row r="137" ht="24" customHeight="true" spans="1:7">
      <c r="A137" s="16" t="s">
        <v>240</v>
      </c>
      <c r="B137" s="16" t="s">
        <v>113</v>
      </c>
      <c r="C137" s="16" t="s">
        <v>126</v>
      </c>
      <c r="D137" s="17" t="s">
        <v>263</v>
      </c>
      <c r="E137" s="20">
        <f t="shared" ref="E137:E166" si="2">F137+G137</f>
        <v>3834700</v>
      </c>
      <c r="F137" s="20">
        <v>1809700</v>
      </c>
      <c r="G137" s="20">
        <v>2025000</v>
      </c>
    </row>
    <row r="138" ht="24" customHeight="true" spans="1:7">
      <c r="A138" s="16" t="s">
        <v>240</v>
      </c>
      <c r="B138" s="16" t="s">
        <v>113</v>
      </c>
      <c r="C138" s="16" t="s">
        <v>117</v>
      </c>
      <c r="D138" s="17" t="s">
        <v>264</v>
      </c>
      <c r="E138" s="20">
        <f t="shared" si="2"/>
        <v>20267455</v>
      </c>
      <c r="F138" s="20">
        <v>0</v>
      </c>
      <c r="G138" s="20">
        <v>20267455</v>
      </c>
    </row>
    <row r="139" ht="24" customHeight="true" spans="1:7">
      <c r="A139" s="16" t="s">
        <v>240</v>
      </c>
      <c r="B139" s="16" t="s">
        <v>113</v>
      </c>
      <c r="C139" s="16" t="s">
        <v>186</v>
      </c>
      <c r="D139" s="17" t="s">
        <v>265</v>
      </c>
      <c r="E139" s="20">
        <f t="shared" si="2"/>
        <v>3000</v>
      </c>
      <c r="F139" s="20">
        <v>0</v>
      </c>
      <c r="G139" s="20">
        <v>3000</v>
      </c>
    </row>
    <row r="140" ht="24" customHeight="true" spans="1:7">
      <c r="A140" s="16" t="s">
        <v>240</v>
      </c>
      <c r="B140" s="16" t="s">
        <v>113</v>
      </c>
      <c r="C140" s="16" t="s">
        <v>237</v>
      </c>
      <c r="D140" s="17" t="s">
        <v>266</v>
      </c>
      <c r="E140" s="20">
        <f t="shared" si="2"/>
        <v>1511200</v>
      </c>
      <c r="F140" s="20">
        <v>0</v>
      </c>
      <c r="G140" s="20">
        <v>1511200</v>
      </c>
    </row>
    <row r="141" ht="24" customHeight="true" spans="1:7">
      <c r="A141" s="16" t="s">
        <v>240</v>
      </c>
      <c r="B141" s="16" t="s">
        <v>113</v>
      </c>
      <c r="C141" s="16" t="s">
        <v>141</v>
      </c>
      <c r="D141" s="17" t="s">
        <v>261</v>
      </c>
      <c r="E141" s="20">
        <f t="shared" si="2"/>
        <v>260000</v>
      </c>
      <c r="F141" s="20">
        <v>0</v>
      </c>
      <c r="G141" s="20">
        <v>260000</v>
      </c>
    </row>
    <row r="142" ht="24" customHeight="true" spans="1:7">
      <c r="A142" s="16" t="s">
        <v>240</v>
      </c>
      <c r="B142" s="16" t="s">
        <v>113</v>
      </c>
      <c r="C142" s="16" t="s">
        <v>111</v>
      </c>
      <c r="D142" s="17" t="s">
        <v>267</v>
      </c>
      <c r="E142" s="20">
        <f t="shared" si="2"/>
        <v>39312162</v>
      </c>
      <c r="F142" s="20">
        <v>0</v>
      </c>
      <c r="G142" s="20">
        <v>39312162</v>
      </c>
    </row>
    <row r="143" ht="24" customHeight="true" spans="1:7">
      <c r="A143" s="16" t="s">
        <v>240</v>
      </c>
      <c r="B143" s="16" t="s">
        <v>159</v>
      </c>
      <c r="C143" s="16" t="s">
        <v>107</v>
      </c>
      <c r="D143" s="17" t="s">
        <v>268</v>
      </c>
      <c r="E143" s="20">
        <f t="shared" si="2"/>
        <v>11920972.2</v>
      </c>
      <c r="F143" s="20">
        <v>0</v>
      </c>
      <c r="G143" s="20">
        <v>11920972.2</v>
      </c>
    </row>
    <row r="144" ht="24" customHeight="true" spans="1:7">
      <c r="A144" s="16" t="s">
        <v>240</v>
      </c>
      <c r="B144" s="16" t="s">
        <v>159</v>
      </c>
      <c r="C144" s="16" t="s">
        <v>109</v>
      </c>
      <c r="D144" s="17" t="s">
        <v>269</v>
      </c>
      <c r="E144" s="20">
        <f t="shared" si="2"/>
        <v>3140972.2</v>
      </c>
      <c r="F144" s="20">
        <v>0</v>
      </c>
      <c r="G144" s="20">
        <v>3140972.2</v>
      </c>
    </row>
    <row r="145" ht="24" customHeight="true" spans="1:7">
      <c r="A145" s="16" t="s">
        <v>240</v>
      </c>
      <c r="B145" s="16" t="s">
        <v>159</v>
      </c>
      <c r="C145" s="16" t="s">
        <v>117</v>
      </c>
      <c r="D145" s="17" t="s">
        <v>270</v>
      </c>
      <c r="E145" s="20">
        <f t="shared" si="2"/>
        <v>3900000</v>
      </c>
      <c r="F145" s="20">
        <v>0</v>
      </c>
      <c r="G145" s="20">
        <v>3900000</v>
      </c>
    </row>
    <row r="146" ht="24" customHeight="true" spans="1:7">
      <c r="A146" s="16" t="s">
        <v>240</v>
      </c>
      <c r="B146" s="16" t="s">
        <v>159</v>
      </c>
      <c r="C146" s="16" t="s">
        <v>119</v>
      </c>
      <c r="D146" s="17" t="s">
        <v>271</v>
      </c>
      <c r="E146" s="20">
        <f t="shared" si="2"/>
        <v>4680000</v>
      </c>
      <c r="F146" s="20">
        <v>0</v>
      </c>
      <c r="G146" s="20">
        <v>4680000</v>
      </c>
    </row>
    <row r="147" ht="24" customHeight="true" spans="1:7">
      <c r="A147" s="16" t="s">
        <v>240</v>
      </c>
      <c r="B147" s="16" t="s">
        <v>159</v>
      </c>
      <c r="C147" s="16" t="s">
        <v>111</v>
      </c>
      <c r="D147" s="17" t="s">
        <v>272</v>
      </c>
      <c r="E147" s="20">
        <f t="shared" si="2"/>
        <v>200000</v>
      </c>
      <c r="F147" s="20">
        <v>0</v>
      </c>
      <c r="G147" s="20">
        <v>200000</v>
      </c>
    </row>
    <row r="148" ht="24" customHeight="true" spans="1:7">
      <c r="A148" s="16" t="s">
        <v>240</v>
      </c>
      <c r="B148" s="16" t="s">
        <v>273</v>
      </c>
      <c r="C148" s="16" t="s">
        <v>107</v>
      </c>
      <c r="D148" s="17" t="s">
        <v>274</v>
      </c>
      <c r="E148" s="20">
        <f t="shared" si="2"/>
        <v>3600</v>
      </c>
      <c r="F148" s="20">
        <v>0</v>
      </c>
      <c r="G148" s="20">
        <v>3600</v>
      </c>
    </row>
    <row r="149" ht="24" customHeight="true" spans="1:7">
      <c r="A149" s="16" t="s">
        <v>240</v>
      </c>
      <c r="B149" s="16" t="s">
        <v>273</v>
      </c>
      <c r="C149" s="16" t="s">
        <v>111</v>
      </c>
      <c r="D149" s="17" t="s">
        <v>275</v>
      </c>
      <c r="E149" s="20">
        <f t="shared" si="2"/>
        <v>3600</v>
      </c>
      <c r="F149" s="20">
        <v>0</v>
      </c>
      <c r="G149" s="20">
        <v>3600</v>
      </c>
    </row>
    <row r="150" ht="24" customHeight="true" spans="1:7">
      <c r="A150" s="16" t="s">
        <v>240</v>
      </c>
      <c r="B150" s="16" t="s">
        <v>111</v>
      </c>
      <c r="C150" s="16" t="s">
        <v>107</v>
      </c>
      <c r="D150" s="17" t="s">
        <v>276</v>
      </c>
      <c r="E150" s="20">
        <f t="shared" si="2"/>
        <v>2200000</v>
      </c>
      <c r="F150" s="20">
        <v>0</v>
      </c>
      <c r="G150" s="20">
        <v>2200000</v>
      </c>
    </row>
    <row r="151" ht="24" customHeight="true" spans="1:7">
      <c r="A151" s="16" t="s">
        <v>240</v>
      </c>
      <c r="B151" s="16" t="s">
        <v>111</v>
      </c>
      <c r="C151" s="16" t="s">
        <v>111</v>
      </c>
      <c r="D151" s="17" t="s">
        <v>276</v>
      </c>
      <c r="E151" s="20">
        <f t="shared" si="2"/>
        <v>2200000</v>
      </c>
      <c r="F151" s="20">
        <v>0</v>
      </c>
      <c r="G151" s="20">
        <v>2200000</v>
      </c>
    </row>
    <row r="152" ht="24" customHeight="true" spans="1:7">
      <c r="A152" s="16" t="s">
        <v>277</v>
      </c>
      <c r="B152" s="16" t="s">
        <v>107</v>
      </c>
      <c r="C152" s="16" t="s">
        <v>107</v>
      </c>
      <c r="D152" s="17" t="s">
        <v>278</v>
      </c>
      <c r="E152" s="20">
        <f t="shared" si="2"/>
        <v>24000000</v>
      </c>
      <c r="F152" s="20">
        <v>0</v>
      </c>
      <c r="G152" s="20">
        <v>24000000</v>
      </c>
    </row>
    <row r="153" ht="24" customHeight="true" spans="1:7">
      <c r="A153" s="16" t="s">
        <v>277</v>
      </c>
      <c r="B153" s="16" t="s">
        <v>154</v>
      </c>
      <c r="C153" s="16" t="s">
        <v>107</v>
      </c>
      <c r="D153" s="17" t="s">
        <v>279</v>
      </c>
      <c r="E153" s="20">
        <f t="shared" si="2"/>
        <v>24000000</v>
      </c>
      <c r="F153" s="20">
        <v>0</v>
      </c>
      <c r="G153" s="20">
        <v>24000000</v>
      </c>
    </row>
    <row r="154" ht="24" customHeight="true" spans="1:7">
      <c r="A154" s="16" t="s">
        <v>277</v>
      </c>
      <c r="B154" s="16" t="s">
        <v>154</v>
      </c>
      <c r="C154" s="16" t="s">
        <v>111</v>
      </c>
      <c r="D154" s="17" t="s">
        <v>280</v>
      </c>
      <c r="E154" s="20">
        <f t="shared" si="2"/>
        <v>24000000</v>
      </c>
      <c r="F154" s="20">
        <v>0</v>
      </c>
      <c r="G154" s="20">
        <v>24000000</v>
      </c>
    </row>
    <row r="155" ht="24" customHeight="true" spans="1:7">
      <c r="A155" s="16" t="s">
        <v>281</v>
      </c>
      <c r="B155" s="16" t="s">
        <v>107</v>
      </c>
      <c r="C155" s="16" t="s">
        <v>107</v>
      </c>
      <c r="D155" s="17" t="s">
        <v>282</v>
      </c>
      <c r="E155" s="20">
        <f t="shared" si="2"/>
        <v>6459200</v>
      </c>
      <c r="F155" s="20">
        <v>6459200</v>
      </c>
      <c r="G155" s="20">
        <v>0</v>
      </c>
    </row>
    <row r="156" ht="24" customHeight="true" spans="1:7">
      <c r="A156" s="16" t="s">
        <v>281</v>
      </c>
      <c r="B156" s="16" t="s">
        <v>154</v>
      </c>
      <c r="C156" s="16" t="s">
        <v>107</v>
      </c>
      <c r="D156" s="17" t="s">
        <v>283</v>
      </c>
      <c r="E156" s="20">
        <f t="shared" si="2"/>
        <v>6459200</v>
      </c>
      <c r="F156" s="20">
        <v>6459200</v>
      </c>
      <c r="G156" s="20">
        <v>0</v>
      </c>
    </row>
    <row r="157" ht="24" customHeight="true" spans="1:7">
      <c r="A157" s="16" t="s">
        <v>281</v>
      </c>
      <c r="B157" s="16" t="s">
        <v>154</v>
      </c>
      <c r="C157" s="16" t="s">
        <v>109</v>
      </c>
      <c r="D157" s="17" t="s">
        <v>284</v>
      </c>
      <c r="E157" s="20">
        <f t="shared" si="2"/>
        <v>3841200</v>
      </c>
      <c r="F157" s="20">
        <v>3841200</v>
      </c>
      <c r="G157" s="20">
        <v>0</v>
      </c>
    </row>
    <row r="158" ht="24" customHeight="true" spans="1:7">
      <c r="A158" s="16" t="s">
        <v>281</v>
      </c>
      <c r="B158" s="16" t="s">
        <v>154</v>
      </c>
      <c r="C158" s="16" t="s">
        <v>113</v>
      </c>
      <c r="D158" s="17" t="s">
        <v>285</v>
      </c>
      <c r="E158" s="20">
        <f t="shared" si="2"/>
        <v>2618000</v>
      </c>
      <c r="F158" s="20">
        <v>2618000</v>
      </c>
      <c r="G158" s="20">
        <v>0</v>
      </c>
    </row>
    <row r="159" ht="24" customHeight="true" spans="1:7">
      <c r="A159" s="16" t="s">
        <v>286</v>
      </c>
      <c r="B159" s="16" t="s">
        <v>107</v>
      </c>
      <c r="C159" s="16" t="s">
        <v>107</v>
      </c>
      <c r="D159" s="17" t="s">
        <v>287</v>
      </c>
      <c r="E159" s="20">
        <f t="shared" si="2"/>
        <v>1500000</v>
      </c>
      <c r="F159" s="20">
        <v>0</v>
      </c>
      <c r="G159" s="20">
        <v>1500000</v>
      </c>
    </row>
    <row r="160" ht="24" customHeight="true" spans="1:7">
      <c r="A160" s="16" t="s">
        <v>286</v>
      </c>
      <c r="B160" s="16" t="s">
        <v>107</v>
      </c>
      <c r="C160" s="16" t="s">
        <v>107</v>
      </c>
      <c r="D160" s="17" t="s">
        <v>287</v>
      </c>
      <c r="E160" s="20">
        <f t="shared" si="2"/>
        <v>1500000</v>
      </c>
      <c r="F160" s="20">
        <v>0</v>
      </c>
      <c r="G160" s="20">
        <v>1500000</v>
      </c>
    </row>
    <row r="161" ht="24" customHeight="true" spans="1:7">
      <c r="A161" s="16" t="s">
        <v>286</v>
      </c>
      <c r="B161" s="16" t="s">
        <v>107</v>
      </c>
      <c r="C161" s="16" t="s">
        <v>107</v>
      </c>
      <c r="D161" s="17" t="s">
        <v>287</v>
      </c>
      <c r="E161" s="20">
        <f t="shared" si="2"/>
        <v>1500000</v>
      </c>
      <c r="F161" s="20">
        <v>0</v>
      </c>
      <c r="G161" s="20">
        <v>1500000</v>
      </c>
    </row>
    <row r="162" ht="24" customHeight="true" spans="1:7">
      <c r="A162" s="16" t="s">
        <v>288</v>
      </c>
      <c r="B162" s="16" t="s">
        <v>107</v>
      </c>
      <c r="C162" s="16" t="s">
        <v>107</v>
      </c>
      <c r="D162" s="17" t="s">
        <v>289</v>
      </c>
      <c r="E162" s="20">
        <f t="shared" si="2"/>
        <v>4330000</v>
      </c>
      <c r="F162" s="20">
        <v>0</v>
      </c>
      <c r="G162" s="20">
        <v>4330000</v>
      </c>
    </row>
    <row r="163" ht="24" customHeight="true" spans="1:7">
      <c r="A163" s="16" t="s">
        <v>288</v>
      </c>
      <c r="B163" s="16" t="s">
        <v>290</v>
      </c>
      <c r="C163" s="16" t="s">
        <v>107</v>
      </c>
      <c r="D163" s="17" t="s">
        <v>291</v>
      </c>
      <c r="E163" s="20">
        <f t="shared" si="2"/>
        <v>4330000</v>
      </c>
      <c r="F163" s="20">
        <v>0</v>
      </c>
      <c r="G163" s="20">
        <v>4330000</v>
      </c>
    </row>
    <row r="164" ht="24" customHeight="true" spans="1:7">
      <c r="A164" s="16" t="s">
        <v>288</v>
      </c>
      <c r="B164" s="16" t="s">
        <v>290</v>
      </c>
      <c r="C164" s="16" t="s">
        <v>154</v>
      </c>
      <c r="D164" s="17" t="s">
        <v>292</v>
      </c>
      <c r="E164" s="20">
        <f t="shared" si="2"/>
        <v>100000</v>
      </c>
      <c r="F164" s="20">
        <v>0</v>
      </c>
      <c r="G164" s="20">
        <v>100000</v>
      </c>
    </row>
    <row r="165" ht="24" customHeight="true" spans="1:7">
      <c r="A165" s="16" t="s">
        <v>288</v>
      </c>
      <c r="B165" s="16" t="s">
        <v>290</v>
      </c>
      <c r="C165" s="16" t="s">
        <v>129</v>
      </c>
      <c r="D165" s="17" t="s">
        <v>293</v>
      </c>
      <c r="E165" s="20">
        <f t="shared" si="2"/>
        <v>4230000</v>
      </c>
      <c r="F165" s="20">
        <v>0</v>
      </c>
      <c r="G165" s="20">
        <v>4230000</v>
      </c>
    </row>
    <row r="166" ht="24" customHeight="true" spans="1:7">
      <c r="A166" s="19" t="s">
        <v>98</v>
      </c>
      <c r="B166" s="19"/>
      <c r="C166" s="19"/>
      <c r="D166" s="19"/>
      <c r="E166" s="20">
        <f t="shared" si="2"/>
        <v>470804310.05</v>
      </c>
      <c r="F166" s="20">
        <v>66329328</v>
      </c>
      <c r="G166" s="20">
        <v>404474982.05</v>
      </c>
    </row>
  </sheetData>
  <mergeCells count="10">
    <mergeCell ref="A2:G2"/>
    <mergeCell ref="A4:F4"/>
    <mergeCell ref="A6:D6"/>
    <mergeCell ref="E6:G6"/>
    <mergeCell ref="A7:C7"/>
    <mergeCell ref="A166:D16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部门财政拨款支出预算明细表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2024-03-02T01:28:00Z</dcterms:created>
  <dcterms:modified xsi:type="dcterms:W3CDTF">2024-02-01T17:23:18Z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7391B1964C22456C9484DF92B6DB2E34_12</vt:lpwstr>
  </property>
  <property fmtid="{D5CDD505-2E9C-101B-9397-08002B2CF9AE}" pid="3" name="KSOProductBuildVer">
    <vt:lpwstr>2052-11.8.2.9980</vt:lpwstr>
  </property>
</Properties>
</file>